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5\Documentos\"/>
    </mc:Choice>
  </mc:AlternateContent>
  <bookViews>
    <workbookView xWindow="0" yWindow="0" windowWidth="20400" windowHeight="7755"/>
  </bookViews>
  <sheets>
    <sheet name="TRAFIGURA" sheetId="1" r:id="rId1"/>
    <sheet name="AXION Energy" sheetId="2" r:id="rId2"/>
    <sheet name="OTE" sheetId="3" r:id="rId3"/>
    <sheet name="REFINERIAS MARCO CCT 449 06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4" i="2"/>
  <c r="J31" i="2"/>
  <c r="J32" i="2"/>
  <c r="J33" i="2"/>
  <c r="J34" i="2"/>
  <c r="J30" i="2"/>
  <c r="S15" i="1" l="1"/>
  <c r="S14" i="1"/>
  <c r="K9" i="4"/>
  <c r="K10" i="4"/>
  <c r="K11" i="4"/>
  <c r="K12" i="4"/>
  <c r="K13" i="4"/>
  <c r="K14" i="4"/>
  <c r="K15" i="4"/>
  <c r="K16" i="4"/>
  <c r="K17" i="4"/>
  <c r="K18" i="4"/>
  <c r="K19" i="4"/>
  <c r="K21" i="4"/>
  <c r="K23" i="4"/>
  <c r="K24" i="4"/>
  <c r="K25" i="4"/>
  <c r="K26" i="4"/>
  <c r="K27" i="4"/>
  <c r="K8" i="4"/>
  <c r="I34" i="2" l="1"/>
  <c r="H34" i="2"/>
  <c r="I33" i="2"/>
  <c r="H33" i="2"/>
  <c r="I32" i="2"/>
  <c r="H32" i="2"/>
  <c r="I31" i="2"/>
  <c r="H31" i="2"/>
  <c r="I30" i="2"/>
  <c r="H30" i="2"/>
  <c r="D25" i="2"/>
  <c r="E25" i="2" s="1"/>
  <c r="I21" i="2"/>
  <c r="I27" i="2" s="1"/>
  <c r="D21" i="2"/>
  <c r="D27" i="2" s="1"/>
  <c r="E27" i="2" s="1"/>
  <c r="D20" i="2"/>
  <c r="D26" i="2" s="1"/>
  <c r="E26" i="2" s="1"/>
  <c r="F19" i="2"/>
  <c r="G19" i="2" s="1"/>
  <c r="G25" i="2" s="1"/>
  <c r="D19" i="2"/>
  <c r="D22" i="2" s="1"/>
  <c r="E22" i="2" s="1"/>
  <c r="I18" i="2"/>
  <c r="H18" i="2"/>
  <c r="G18" i="2"/>
  <c r="F18" i="2"/>
  <c r="D18" i="2"/>
  <c r="I17" i="2"/>
  <c r="H17" i="2"/>
  <c r="G17" i="2"/>
  <c r="F17" i="2"/>
  <c r="D17" i="2"/>
  <c r="I16" i="2"/>
  <c r="H16" i="2"/>
  <c r="G16" i="2"/>
  <c r="F16" i="2"/>
  <c r="D16" i="2"/>
  <c r="I15" i="2"/>
  <c r="H15" i="2"/>
  <c r="G15" i="2"/>
  <c r="G21" i="2" s="1"/>
  <c r="G27" i="2" s="1"/>
  <c r="F15" i="2"/>
  <c r="F21" i="2" s="1"/>
  <c r="F27" i="2" s="1"/>
  <c r="I14" i="2"/>
  <c r="I20" i="2" s="1"/>
  <c r="I26" i="2" s="1"/>
  <c r="H14" i="2"/>
  <c r="G14" i="2"/>
  <c r="F14" i="2"/>
  <c r="F20" i="2" s="1"/>
  <c r="I13" i="2"/>
  <c r="I19" i="2" s="1"/>
  <c r="I25" i="2" s="1"/>
  <c r="H13" i="2"/>
  <c r="G13" i="2"/>
  <c r="I12" i="2"/>
  <c r="H12" i="2"/>
  <c r="G12" i="2"/>
  <c r="F12" i="2"/>
  <c r="I11" i="2"/>
  <c r="H11" i="2"/>
  <c r="G11" i="2"/>
  <c r="I10" i="2"/>
  <c r="H10" i="2"/>
  <c r="G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I25" i="1"/>
  <c r="J25" i="1" s="1"/>
  <c r="H23" i="1"/>
  <c r="F23" i="1"/>
  <c r="I22" i="1"/>
  <c r="H22" i="1"/>
  <c r="F22" i="1"/>
  <c r="F21" i="1"/>
  <c r="N19" i="1"/>
  <c r="O19" i="1" s="1"/>
  <c r="E19" i="1"/>
  <c r="D19" i="1"/>
  <c r="R15" i="1"/>
  <c r="Q15" i="1"/>
  <c r="P15" i="1"/>
  <c r="N15" i="1"/>
  <c r="O15" i="1" s="1"/>
  <c r="R14" i="1"/>
  <c r="Q14" i="1"/>
  <c r="N14" i="1"/>
  <c r="O14" i="1" s="1"/>
  <c r="F16" i="1"/>
  <c r="E16" i="1"/>
  <c r="D16" i="1"/>
  <c r="G15" i="1"/>
  <c r="F15" i="1"/>
  <c r="E15" i="1"/>
  <c r="D15" i="1"/>
  <c r="D14" i="1"/>
  <c r="V10" i="1"/>
  <c r="S10" i="1"/>
  <c r="L11" i="1"/>
  <c r="L5" i="1"/>
  <c r="G11" i="1"/>
  <c r="N11" i="1" s="1"/>
  <c r="E11" i="1"/>
  <c r="H10" i="1"/>
  <c r="O10" i="1" s="1"/>
  <c r="G10" i="1"/>
  <c r="U10" i="1" s="1"/>
  <c r="E10" i="1"/>
  <c r="E9" i="1"/>
  <c r="E8" i="1"/>
  <c r="S8" i="1" s="1"/>
  <c r="E7" i="1"/>
  <c r="L7" i="1" s="1"/>
  <c r="H6" i="1"/>
  <c r="O6" i="1" s="1"/>
  <c r="E6" i="1"/>
  <c r="H5" i="1"/>
  <c r="O5" i="1" s="1"/>
  <c r="E5" i="1"/>
  <c r="V6" i="1" l="1"/>
  <c r="H21" i="1"/>
  <c r="K21" i="1"/>
  <c r="I6" i="1"/>
  <c r="J6" i="1"/>
  <c r="G9" i="1"/>
  <c r="J9" i="1"/>
  <c r="N10" i="1"/>
  <c r="U11" i="1"/>
  <c r="F14" i="1"/>
  <c r="I14" i="1"/>
  <c r="I21" i="1"/>
  <c r="F6" i="1"/>
  <c r="I11" i="1"/>
  <c r="J11" i="1"/>
  <c r="V5" i="1"/>
  <c r="G14" i="1"/>
  <c r="J22" i="1"/>
  <c r="K22" i="1"/>
  <c r="J23" i="1"/>
  <c r="K23" i="1"/>
  <c r="H8" i="1"/>
  <c r="J8" i="1"/>
  <c r="I7" i="1"/>
  <c r="J7" i="1"/>
  <c r="L9" i="1"/>
  <c r="S6" i="1"/>
  <c r="R19" i="1"/>
  <c r="S19" i="1"/>
  <c r="M25" i="1"/>
  <c r="N25" i="1"/>
  <c r="F7" i="1"/>
  <c r="I10" i="1"/>
  <c r="J10" i="1"/>
  <c r="G5" i="1"/>
  <c r="J5" i="1"/>
  <c r="G6" i="1"/>
  <c r="G7" i="1"/>
  <c r="F10" i="1"/>
  <c r="F11" i="1"/>
  <c r="L6" i="1"/>
  <c r="L8" i="1"/>
  <c r="L10" i="1"/>
  <c r="S5" i="1"/>
  <c r="S7" i="1"/>
  <c r="S9" i="1"/>
  <c r="S11" i="1"/>
  <c r="H15" i="1"/>
  <c r="I15" i="1"/>
  <c r="H16" i="1"/>
  <c r="I16" i="1"/>
  <c r="P14" i="1"/>
  <c r="H19" i="1"/>
  <c r="I19" i="1"/>
  <c r="P19" i="1"/>
  <c r="G22" i="1"/>
  <c r="G23" i="1"/>
  <c r="H25" i="2"/>
  <c r="H26" i="2"/>
  <c r="H27" i="2"/>
  <c r="G20" i="2"/>
  <c r="G26" i="2" s="1"/>
  <c r="F26" i="2"/>
  <c r="H22" i="2"/>
  <c r="I22" i="2"/>
  <c r="G22" i="2"/>
  <c r="F22" i="2"/>
  <c r="E21" i="2"/>
  <c r="D24" i="2"/>
  <c r="E24" i="2" s="1"/>
  <c r="E20" i="2"/>
  <c r="D23" i="2"/>
  <c r="E23" i="2" s="1"/>
  <c r="F25" i="2"/>
  <c r="E19" i="2"/>
  <c r="K25" i="1"/>
  <c r="L25" i="1"/>
  <c r="G21" i="1"/>
  <c r="I23" i="1"/>
  <c r="J21" i="1"/>
  <c r="Q19" i="1"/>
  <c r="F19" i="1"/>
  <c r="G19" i="1"/>
  <c r="H14" i="1"/>
  <c r="E14" i="1"/>
  <c r="G16" i="1"/>
  <c r="I8" i="1"/>
  <c r="H9" i="1"/>
  <c r="I5" i="1"/>
  <c r="F5" i="1"/>
  <c r="H7" i="1"/>
  <c r="G8" i="1"/>
  <c r="F9" i="1"/>
  <c r="H11" i="1"/>
  <c r="F8" i="1"/>
  <c r="I9" i="1"/>
  <c r="M8" i="1" l="1"/>
  <c r="T8" i="1"/>
  <c r="P8" i="1"/>
  <c r="W8" i="1"/>
  <c r="Q5" i="1"/>
  <c r="X5" i="1"/>
  <c r="O11" i="1"/>
  <c r="V11" i="1"/>
  <c r="N5" i="1"/>
  <c r="U5" i="1"/>
  <c r="Q9" i="1"/>
  <c r="X9" i="1"/>
  <c r="M9" i="1"/>
  <c r="T9" i="1"/>
  <c r="W11" i="1"/>
  <c r="P11" i="1"/>
  <c r="V7" i="1"/>
  <c r="O7" i="1"/>
  <c r="M11" i="1"/>
  <c r="T11" i="1"/>
  <c r="M7" i="1"/>
  <c r="T7" i="1"/>
  <c r="W7" i="1"/>
  <c r="P7" i="1"/>
  <c r="P6" i="1"/>
  <c r="W6" i="1"/>
  <c r="M5" i="1"/>
  <c r="T5" i="1"/>
  <c r="T10" i="1"/>
  <c r="M10" i="1"/>
  <c r="X8" i="1"/>
  <c r="Q8" i="1"/>
  <c r="Q11" i="1"/>
  <c r="X11" i="1"/>
  <c r="W5" i="1"/>
  <c r="P5" i="1"/>
  <c r="N7" i="1"/>
  <c r="U7" i="1"/>
  <c r="X10" i="1"/>
  <c r="Q10" i="1"/>
  <c r="O8" i="1"/>
  <c r="V8" i="1"/>
  <c r="N9" i="1"/>
  <c r="U9" i="1"/>
  <c r="W9" i="1"/>
  <c r="P9" i="1"/>
  <c r="U8" i="1"/>
  <c r="N8" i="1"/>
  <c r="V9" i="1"/>
  <c r="O9" i="1"/>
  <c r="U6" i="1"/>
  <c r="N6" i="1"/>
  <c r="P10" i="1"/>
  <c r="W10" i="1"/>
  <c r="Q7" i="1"/>
  <c r="X7" i="1"/>
  <c r="T6" i="1"/>
  <c r="M6" i="1"/>
  <c r="Q6" i="1"/>
  <c r="X6" i="1"/>
  <c r="H19" i="2"/>
  <c r="H21" i="2"/>
  <c r="H20" i="2"/>
  <c r="F24" i="2"/>
  <c r="H24" i="2"/>
  <c r="I24" i="2"/>
  <c r="G24" i="2"/>
  <c r="I23" i="2"/>
  <c r="G23" i="2"/>
  <c r="H23" i="2"/>
  <c r="F23" i="2"/>
</calcChain>
</file>

<file path=xl/sharedStrings.xml><?xml version="1.0" encoding="utf-8"?>
<sst xmlns="http://schemas.openxmlformats.org/spreadsheetml/2006/main" count="310" uniqueCount="236">
  <si>
    <t>CATEGORIA</t>
  </si>
  <si>
    <t>ADICIONAL TURNO A</t>
  </si>
  <si>
    <t>ADICIONAL TURNO B</t>
  </si>
  <si>
    <t>RADIO PROCESO</t>
  </si>
  <si>
    <t>RADIO MANTENIMIENTO</t>
  </si>
  <si>
    <t>ANTIGÜEDAD</t>
  </si>
  <si>
    <t>ADICIONAL ANTIGÜEDAD</t>
  </si>
  <si>
    <t>SUBSIDIO VACACIONAL</t>
  </si>
  <si>
    <t>AYUDA ESCOLAR</t>
  </si>
  <si>
    <t>SUBSIDIO POR FALLECIMIENTO</t>
  </si>
  <si>
    <t>Vianda / Ayuda Alimentaria (art. 37 bis CCT)</t>
  </si>
  <si>
    <t>ACTUAL</t>
  </si>
  <si>
    <t>ESCALA SALARIAL  AXION PUERTO GALVAN</t>
  </si>
  <si>
    <t>DESCRIPCION</t>
  </si>
  <si>
    <t>TURNO</t>
  </si>
  <si>
    <t>BASICO Mar-2019</t>
  </si>
  <si>
    <t xml:space="preserve"> Abr-2019 15%</t>
  </si>
  <si>
    <t xml:space="preserve"> Jul-2019 10%</t>
  </si>
  <si>
    <t>Oct-2019 9%</t>
  </si>
  <si>
    <t>Nov-2019 4,2%</t>
  </si>
  <si>
    <t xml:space="preserve"> Mar-2020 9%</t>
  </si>
  <si>
    <t>D</t>
  </si>
  <si>
    <t>H* 2</t>
  </si>
  <si>
    <t>A</t>
  </si>
  <si>
    <t>B</t>
  </si>
  <si>
    <t>I 3</t>
  </si>
  <si>
    <t>I* 4</t>
  </si>
  <si>
    <t>Mantenimiento *</t>
  </si>
  <si>
    <t>J 5</t>
  </si>
  <si>
    <t>Instr. y Elec.*</t>
  </si>
  <si>
    <t xml:space="preserve">J* </t>
  </si>
  <si>
    <t xml:space="preserve">K </t>
  </si>
  <si>
    <t>Op. Terminal #</t>
  </si>
  <si>
    <t xml:space="preserve">K* </t>
  </si>
  <si>
    <t xml:space="preserve">L </t>
  </si>
  <si>
    <t>Coor. Despacho #</t>
  </si>
  <si>
    <t># CCTI  Adicional 18%</t>
  </si>
  <si>
    <t>* CCTI Adicional 16%</t>
  </si>
  <si>
    <t xml:space="preserve">Antigüedad </t>
  </si>
  <si>
    <t>Subsidio Vacacional (Art 35 CCT)</t>
  </si>
  <si>
    <t>Ayuda Escolar</t>
  </si>
  <si>
    <t>Subsidio Por Fallecimiento (Art 33 CCT)</t>
  </si>
  <si>
    <t>Vianda</t>
  </si>
  <si>
    <t>Suma no Remunerativa por Unica Vez</t>
  </si>
  <si>
    <t>NUEVAS ESCALAS SALARIALES REFINERIAS - CCT 449/06 -</t>
  </si>
  <si>
    <t>CATEGORIAS</t>
  </si>
  <si>
    <t>MAS 40 %</t>
  </si>
  <si>
    <t>ANTIGÜEDAD art. 28 CCT</t>
  </si>
  <si>
    <t>SUBSIDIO  POR MEDICAMENTOS  art. 37 CCT</t>
  </si>
  <si>
    <t>SUBSIDIO VACACIONAL art. 35 CCT</t>
  </si>
  <si>
    <t>AYUDA ESCOLAR art. 36 CCT</t>
  </si>
  <si>
    <t>SUBSIDIO POR FALLECIMIENTO art. 33 CCT</t>
  </si>
  <si>
    <t>VIANDA / AYUDA ALIMENTARIA art. 37 bis CCT</t>
  </si>
  <si>
    <t xml:space="preserve">SUMA FIJA TRABAJADOR </t>
  </si>
  <si>
    <t>SEP-2020 13,5%</t>
  </si>
  <si>
    <t>Paritarias 2019 32,2% Mas revision 13,5%</t>
  </si>
  <si>
    <t xml:space="preserve">                                                                                   SUELDOS BASICOS </t>
  </si>
  <si>
    <t>SUMA FIJA</t>
  </si>
  <si>
    <t>Jul- 19 10%</t>
  </si>
  <si>
    <t>Oct- 19 9%</t>
  </si>
  <si>
    <t>Nov-19 4,20%</t>
  </si>
  <si>
    <t>Enero-20 9%</t>
  </si>
  <si>
    <t>Sept-20 13,5%</t>
  </si>
  <si>
    <t>CCT Marco Desmalezado</t>
  </si>
  <si>
    <t xml:space="preserve">32.680  </t>
  </si>
  <si>
    <t xml:space="preserve">35.353  </t>
  </si>
  <si>
    <t xml:space="preserve">36.601  </t>
  </si>
  <si>
    <t xml:space="preserve">39.275  </t>
  </si>
  <si>
    <t xml:space="preserve">43.285  </t>
  </si>
  <si>
    <t>Ayudante</t>
  </si>
  <si>
    <t xml:space="preserve">38.407  </t>
  </si>
  <si>
    <t xml:space="preserve">41.550  </t>
  </si>
  <si>
    <t xml:space="preserve">43.016  </t>
  </si>
  <si>
    <t xml:space="preserve">46.159  </t>
  </si>
  <si>
    <t xml:space="preserve">50.872  </t>
  </si>
  <si>
    <t>Sondeadro, Ensayador, 1/2 Oficial</t>
  </si>
  <si>
    <t xml:space="preserve">41.288  </t>
  </si>
  <si>
    <t xml:space="preserve">44.666  </t>
  </si>
  <si>
    <t xml:space="preserve">46.242  </t>
  </si>
  <si>
    <t xml:space="preserve">49.621  </t>
  </si>
  <si>
    <t xml:space="preserve">54.688  </t>
  </si>
  <si>
    <t xml:space="preserve">55.739  </t>
  </si>
  <si>
    <t xml:space="preserve">60.299  </t>
  </si>
  <si>
    <t xml:space="preserve">62.427  </t>
  </si>
  <si>
    <t xml:space="preserve">66.988  </t>
  </si>
  <si>
    <t xml:space="preserve">73.828  </t>
  </si>
  <si>
    <t xml:space="preserve">51.197  </t>
  </si>
  <si>
    <t xml:space="preserve">55.386  </t>
  </si>
  <si>
    <t xml:space="preserve">57.341  </t>
  </si>
  <si>
    <t xml:space="preserve">61.529  </t>
  </si>
  <si>
    <t xml:space="preserve">67.813  </t>
  </si>
  <si>
    <t>Medio Amb, Oficial</t>
  </si>
  <si>
    <t xml:space="preserve">44.384  </t>
  </si>
  <si>
    <t xml:space="preserve">48.016  </t>
  </si>
  <si>
    <t xml:space="preserve">49.711  </t>
  </si>
  <si>
    <t xml:space="preserve">53.342  </t>
  </si>
  <si>
    <t xml:space="preserve">58.789  </t>
  </si>
  <si>
    <t xml:space="preserve">59.919  </t>
  </si>
  <si>
    <t xml:space="preserve">64.821  </t>
  </si>
  <si>
    <t xml:space="preserve">67.109  </t>
  </si>
  <si>
    <t xml:space="preserve">72.012  </t>
  </si>
  <si>
    <t xml:space="preserve">79.365  </t>
  </si>
  <si>
    <t xml:space="preserve">55.037  </t>
  </si>
  <si>
    <t xml:space="preserve">59.540  </t>
  </si>
  <si>
    <t xml:space="preserve">61.641  </t>
  </si>
  <si>
    <t xml:space="preserve">66.144  </t>
  </si>
  <si>
    <t xml:space="preserve">72.899  </t>
  </si>
  <si>
    <t>Maquinista, Oficial Sr.</t>
  </si>
  <si>
    <t xml:space="preserve">47.713  </t>
  </si>
  <si>
    <t xml:space="preserve">51.617  </t>
  </si>
  <si>
    <t xml:space="preserve">53.439  </t>
  </si>
  <si>
    <t xml:space="preserve">57.343  </t>
  </si>
  <si>
    <t xml:space="preserve">63.198  </t>
  </si>
  <si>
    <t xml:space="preserve">64.413  </t>
  </si>
  <si>
    <t xml:space="preserve">69.683  </t>
  </si>
  <si>
    <t xml:space="preserve">72.143  </t>
  </si>
  <si>
    <t xml:space="preserve">77.413  </t>
  </si>
  <si>
    <t xml:space="preserve">85.318  </t>
  </si>
  <si>
    <t xml:space="preserve">59.164  </t>
  </si>
  <si>
    <t xml:space="preserve">64.005  </t>
  </si>
  <si>
    <t xml:space="preserve">66.264  </t>
  </si>
  <si>
    <t xml:space="preserve">71.105  </t>
  </si>
  <si>
    <t xml:space="preserve">78.366  </t>
  </si>
  <si>
    <t>Of. Especializ.</t>
  </si>
  <si>
    <t xml:space="preserve">51.292  </t>
  </si>
  <si>
    <t xml:space="preserve">55.488  </t>
  </si>
  <si>
    <t xml:space="preserve">57.447  </t>
  </si>
  <si>
    <t xml:space="preserve">61.643  </t>
  </si>
  <si>
    <t xml:space="preserve">67.938  </t>
  </si>
  <si>
    <t xml:space="preserve">69.244  </t>
  </si>
  <si>
    <t xml:space="preserve">74.909  </t>
  </si>
  <si>
    <t xml:space="preserve">77.553  </t>
  </si>
  <si>
    <t xml:space="preserve">83.219  </t>
  </si>
  <si>
    <t xml:space="preserve">91.717  </t>
  </si>
  <si>
    <t xml:space="preserve">63.602  </t>
  </si>
  <si>
    <t xml:space="preserve">68.806  </t>
  </si>
  <si>
    <t xml:space="preserve">71.234  </t>
  </si>
  <si>
    <t xml:space="preserve">76.438  </t>
  </si>
  <si>
    <t xml:space="preserve">84.244  </t>
  </si>
  <si>
    <t>Op. Campo</t>
  </si>
  <si>
    <t xml:space="preserve">55.139  </t>
  </si>
  <si>
    <t xml:space="preserve">59.651  </t>
  </si>
  <si>
    <t xml:space="preserve">61.756  </t>
  </si>
  <si>
    <t xml:space="preserve">66.267  </t>
  </si>
  <si>
    <t xml:space="preserve">73.035  </t>
  </si>
  <si>
    <t xml:space="preserve">74.438  </t>
  </si>
  <si>
    <t xml:space="preserve">80.529  </t>
  </si>
  <si>
    <t xml:space="preserve">83.371  </t>
  </si>
  <si>
    <t xml:space="preserve">89.461  </t>
  </si>
  <si>
    <t xml:space="preserve">98.597  </t>
  </si>
  <si>
    <t xml:space="preserve">68.373  </t>
  </si>
  <si>
    <t xml:space="preserve">73.967  </t>
  </si>
  <si>
    <t xml:space="preserve">76.578  </t>
  </si>
  <si>
    <t xml:space="preserve">82.172  </t>
  </si>
  <si>
    <t xml:space="preserve">90.563  </t>
  </si>
  <si>
    <t xml:space="preserve">59.274  </t>
  </si>
  <si>
    <t xml:space="preserve">64.124  </t>
  </si>
  <si>
    <t xml:space="preserve">66.387  </t>
  </si>
  <si>
    <t xml:space="preserve">71.237  </t>
  </si>
  <si>
    <t xml:space="preserve">78.511  </t>
  </si>
  <si>
    <t xml:space="preserve">80.020  </t>
  </si>
  <si>
    <t xml:space="preserve">86.567  </t>
  </si>
  <si>
    <t xml:space="preserve">89.622  </t>
  </si>
  <si>
    <t xml:space="preserve">96.170  </t>
  </si>
  <si>
    <t xml:space="preserve">105.990  </t>
  </si>
  <si>
    <t xml:space="preserve">73.500  </t>
  </si>
  <si>
    <t xml:space="preserve">79.514  </t>
  </si>
  <si>
    <t xml:space="preserve">82.320  </t>
  </si>
  <si>
    <t xml:space="preserve">88.334  </t>
  </si>
  <si>
    <t xml:space="preserve">97.354  </t>
  </si>
  <si>
    <t>Operador</t>
  </si>
  <si>
    <t xml:space="preserve">63.720  </t>
  </si>
  <si>
    <t xml:space="preserve">68.933  </t>
  </si>
  <si>
    <t xml:space="preserve">71.366  </t>
  </si>
  <si>
    <t xml:space="preserve">76.579  </t>
  </si>
  <si>
    <t xml:space="preserve">84.400  </t>
  </si>
  <si>
    <t xml:space="preserve">86.021  </t>
  </si>
  <si>
    <t xml:space="preserve">93.060  </t>
  </si>
  <si>
    <t xml:space="preserve">96.344  </t>
  </si>
  <si>
    <t xml:space="preserve">103.382  </t>
  </si>
  <si>
    <t xml:space="preserve">113.939  </t>
  </si>
  <si>
    <t xml:space="preserve">79.012  </t>
  </si>
  <si>
    <t xml:space="preserve">85.477  </t>
  </si>
  <si>
    <t xml:space="preserve">88.494  </t>
  </si>
  <si>
    <t xml:space="preserve">94.958  </t>
  </si>
  <si>
    <t xml:space="preserve">104.655  </t>
  </si>
  <si>
    <t>Supervisor Carga Semi Sr.</t>
  </si>
  <si>
    <t>Supervisor Carga Sr.</t>
  </si>
  <si>
    <t xml:space="preserve">104.419  </t>
  </si>
  <si>
    <t xml:space="preserve">112.962  </t>
  </si>
  <si>
    <t xml:space="preserve">116.949  </t>
  </si>
  <si>
    <t xml:space="preserve">125.493  </t>
  </si>
  <si>
    <t xml:space="preserve">138.308  </t>
  </si>
  <si>
    <t xml:space="preserve">140.966  </t>
  </si>
  <si>
    <t xml:space="preserve">152.499  </t>
  </si>
  <si>
    <t xml:space="preserve">157.882  </t>
  </si>
  <si>
    <t xml:space="preserve">169.415  </t>
  </si>
  <si>
    <t xml:space="preserve">186.715  </t>
  </si>
  <si>
    <t xml:space="preserve">129.480  </t>
  </si>
  <si>
    <t xml:space="preserve">140.073  </t>
  </si>
  <si>
    <t xml:space="preserve">145.017  </t>
  </si>
  <si>
    <t xml:space="preserve">155.611  </t>
  </si>
  <si>
    <t xml:space="preserve">171.502  </t>
  </si>
  <si>
    <t>350  </t>
  </si>
  <si>
    <t xml:space="preserve">378  </t>
  </si>
  <si>
    <t xml:space="preserve">392  </t>
  </si>
  <si>
    <t xml:space="preserve">420  </t>
  </si>
  <si>
    <t xml:space="preserve">463  </t>
  </si>
  <si>
    <t xml:space="preserve">3.834  </t>
  </si>
  <si>
    <t xml:space="preserve">4.148  </t>
  </si>
  <si>
    <t xml:space="preserve">4.294  </t>
  </si>
  <si>
    <t xml:space="preserve">4.608  </t>
  </si>
  <si>
    <t xml:space="preserve">5.078  </t>
  </si>
  <si>
    <t xml:space="preserve">2.396  </t>
  </si>
  <si>
    <t xml:space="preserve">2.592  </t>
  </si>
  <si>
    <t xml:space="preserve">2.684  </t>
  </si>
  <si>
    <t xml:space="preserve">2.880  </t>
  </si>
  <si>
    <t xml:space="preserve">3.174  </t>
  </si>
  <si>
    <t>ADICIONAL ESCOLARIDAD</t>
  </si>
  <si>
    <t xml:space="preserve">1.648  </t>
  </si>
  <si>
    <t xml:space="preserve">1.783  </t>
  </si>
  <si>
    <t xml:space="preserve">1.846  </t>
  </si>
  <si>
    <t xml:space="preserve">1.981  </t>
  </si>
  <si>
    <t xml:space="preserve">2.183  </t>
  </si>
  <si>
    <t>VIANDA LOCAL</t>
  </si>
  <si>
    <t xml:space="preserve">204  </t>
  </si>
  <si>
    <t xml:space="preserve">220  </t>
  </si>
  <si>
    <t xml:space="preserve">282  </t>
  </si>
  <si>
    <t>VIANDA NACIONAL</t>
  </si>
  <si>
    <t xml:space="preserve">527  </t>
  </si>
  <si>
    <t xml:space="preserve">570  </t>
  </si>
  <si>
    <t xml:space="preserve">591  </t>
  </si>
  <si>
    <t xml:space="preserve">634  </t>
  </si>
  <si>
    <t xml:space="preserve">698  </t>
  </si>
  <si>
    <t>DISPONIBILIDAD 22%</t>
  </si>
  <si>
    <t>Paritarias 2019 revision 13,5%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</si>
</sst>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0.0%"/>
    <numFmt numFmtId="168" formatCode="&quot;$&quot;\ #,##0.00"/>
    <numFmt numFmtId="173" formatCode="[$$-2C0A]\ #,##0.00;[Red][$$-2C0A]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2"/>
      <name val="Arial"/>
      <family val="2"/>
      <charset val="1"/>
    </font>
    <font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54">
    <xf numFmtId="0" fontId="0" fillId="0" borderId="0" xfId="0"/>
    <xf numFmtId="17" fontId="0" fillId="2" borderId="1" xfId="0" applyNumberFormat="1" applyFill="1" applyBorder="1"/>
    <xf numFmtId="164" fontId="2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17" fontId="0" fillId="2" borderId="3" xfId="0" applyNumberFormat="1" applyFill="1" applyBorder="1"/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164" fontId="2" fillId="2" borderId="4" xfId="1" applyNumberFormat="1" applyFont="1" applyFill="1" applyBorder="1"/>
    <xf numFmtId="164" fontId="2" fillId="2" borderId="9" xfId="1" applyNumberFormat="1" applyFont="1" applyFill="1" applyBorder="1"/>
    <xf numFmtId="164" fontId="2" fillId="2" borderId="12" xfId="1" applyNumberFormat="1" applyFont="1" applyFill="1" applyBorder="1"/>
    <xf numFmtId="164" fontId="2" fillId="0" borderId="27" xfId="1" applyNumberFormat="1" applyFont="1" applyBorder="1"/>
    <xf numFmtId="0" fontId="2" fillId="2" borderId="15" xfId="0" applyFont="1" applyFill="1" applyBorder="1"/>
    <xf numFmtId="0" fontId="2" fillId="2" borderId="28" xfId="0" applyFont="1" applyFill="1" applyBorder="1"/>
    <xf numFmtId="0" fontId="2" fillId="2" borderId="26" xfId="0" applyFont="1" applyFill="1" applyBorder="1"/>
    <xf numFmtId="164" fontId="4" fillId="2" borderId="29" xfId="1" applyNumberFormat="1" applyFont="1" applyFill="1" applyBorder="1"/>
    <xf numFmtId="164" fontId="2" fillId="0" borderId="30" xfId="1" applyNumberFormat="1" applyFont="1" applyBorder="1"/>
    <xf numFmtId="164" fontId="4" fillId="2" borderId="10" xfId="1" applyNumberFormat="1" applyFont="1" applyFill="1" applyBorder="1"/>
    <xf numFmtId="164" fontId="4" fillId="2" borderId="13" xfId="1" applyNumberFormat="1" applyFont="1" applyFill="1" applyBorder="1"/>
    <xf numFmtId="164" fontId="4" fillId="2" borderId="3" xfId="1" applyNumberFormat="1" applyFont="1" applyFill="1" applyBorder="1"/>
    <xf numFmtId="164" fontId="2" fillId="0" borderId="16" xfId="1" applyNumberFormat="1" applyFont="1" applyBorder="1"/>
    <xf numFmtId="164" fontId="4" fillId="2" borderId="1" xfId="1" applyNumberFormat="1" applyFont="1" applyFill="1" applyBorder="1"/>
    <xf numFmtId="164" fontId="2" fillId="0" borderId="28" xfId="1" applyNumberFormat="1" applyFont="1" applyBorder="1"/>
    <xf numFmtId="2" fontId="2" fillId="2" borderId="28" xfId="0" applyNumberFormat="1" applyFont="1" applyFill="1" applyBorder="1"/>
    <xf numFmtId="164" fontId="4" fillId="2" borderId="30" xfId="1" applyNumberFormat="1" applyFont="1" applyFill="1" applyBorder="1"/>
    <xf numFmtId="164" fontId="2" fillId="0" borderId="31" xfId="1" applyNumberFormat="1" applyFont="1" applyBorder="1"/>
    <xf numFmtId="164" fontId="2" fillId="0" borderId="32" xfId="1" applyNumberFormat="1" applyFont="1" applyBorder="1"/>
    <xf numFmtId="164" fontId="2" fillId="0" borderId="33" xfId="1" applyNumberFormat="1" applyFont="1" applyBorder="1"/>
    <xf numFmtId="164" fontId="2" fillId="0" borderId="34" xfId="1" applyNumberFormat="1" applyFont="1" applyBorder="1"/>
    <xf numFmtId="164" fontId="2" fillId="2" borderId="1" xfId="1" applyNumberFormat="1" applyFont="1" applyFill="1" applyBorder="1"/>
    <xf numFmtId="164" fontId="2" fillId="0" borderId="35" xfId="1" applyNumberFormat="1" applyFont="1" applyBorder="1"/>
    <xf numFmtId="164" fontId="2" fillId="0" borderId="36" xfId="1" applyNumberFormat="1" applyFont="1" applyBorder="1"/>
    <xf numFmtId="164" fontId="2" fillId="0" borderId="37" xfId="1" applyNumberFormat="1" applyFont="1" applyBorder="1"/>
    <xf numFmtId="0" fontId="5" fillId="0" borderId="15" xfId="0" applyFont="1" applyBorder="1"/>
    <xf numFmtId="0" fontId="6" fillId="0" borderId="26" xfId="0" applyFont="1" applyBorder="1"/>
    <xf numFmtId="164" fontId="2" fillId="2" borderId="1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0" fontId="5" fillId="0" borderId="38" xfId="0" applyFont="1" applyBorder="1"/>
    <xf numFmtId="0" fontId="6" fillId="0" borderId="39" xfId="0" applyFont="1" applyBorder="1"/>
    <xf numFmtId="164" fontId="2" fillId="2" borderId="3" xfId="1" applyNumberFormat="1" applyFont="1" applyFill="1" applyBorder="1" applyAlignment="1">
      <alignment horizontal="center"/>
    </xf>
    <xf numFmtId="0" fontId="6" fillId="0" borderId="28" xfId="0" applyFont="1" applyBorder="1"/>
    <xf numFmtId="164" fontId="2" fillId="0" borderId="1" xfId="1" applyNumberFormat="1" applyFont="1" applyFill="1" applyBorder="1" applyAlignment="1">
      <alignment horizontal="center"/>
    </xf>
    <xf numFmtId="0" fontId="3" fillId="2" borderId="15" xfId="2" applyFont="1" applyFill="1" applyBorder="1"/>
    <xf numFmtId="0" fontId="7" fillId="2" borderId="28" xfId="2" applyFill="1" applyBorder="1"/>
    <xf numFmtId="0" fontId="3" fillId="2" borderId="26" xfId="2" applyFont="1" applyFill="1" applyBorder="1"/>
    <xf numFmtId="6" fontId="3" fillId="0" borderId="26" xfId="2" applyNumberFormat="1" applyFont="1" applyFill="1" applyBorder="1"/>
    <xf numFmtId="165" fontId="2" fillId="0" borderId="26" xfId="0" applyNumberFormat="1" applyFont="1" applyBorder="1"/>
    <xf numFmtId="6" fontId="2" fillId="0" borderId="1" xfId="0" applyNumberFormat="1" applyFont="1" applyBorder="1"/>
    <xf numFmtId="165" fontId="2" fillId="0" borderId="1" xfId="0" applyNumberFormat="1" applyFont="1" applyBorder="1"/>
    <xf numFmtId="0" fontId="11" fillId="3" borderId="30" xfId="0" applyFont="1" applyFill="1" applyBorder="1" applyAlignment="1">
      <alignment wrapText="1"/>
    </xf>
    <xf numFmtId="0" fontId="11" fillId="3" borderId="30" xfId="0" applyFont="1" applyFill="1" applyBorder="1" applyAlignment="1">
      <alignment horizontal="center" wrapText="1"/>
    </xf>
    <xf numFmtId="0" fontId="11" fillId="3" borderId="42" xfId="0" applyFont="1" applyFill="1" applyBorder="1" applyAlignment="1">
      <alignment horizontal="center" wrapText="1"/>
    </xf>
    <xf numFmtId="0" fontId="12" fillId="4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164" fontId="15" fillId="5" borderId="48" xfId="1" applyNumberFormat="1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13" fillId="5" borderId="52" xfId="0" applyFont="1" applyFill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4" fontId="17" fillId="5" borderId="54" xfId="0" applyNumberFormat="1" applyFont="1" applyFill="1" applyBorder="1" applyAlignment="1">
      <alignment horizontal="center"/>
    </xf>
    <xf numFmtId="4" fontId="13" fillId="5" borderId="55" xfId="0" applyNumberFormat="1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/>
    </xf>
    <xf numFmtId="0" fontId="17" fillId="5" borderId="0" xfId="0" applyFont="1" applyFill="1"/>
    <xf numFmtId="0" fontId="12" fillId="5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8" fillId="5" borderId="43" xfId="0" applyFont="1" applyFill="1" applyBorder="1" applyAlignment="1">
      <alignment horizontal="center"/>
    </xf>
    <xf numFmtId="0" fontId="13" fillId="5" borderId="5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3" fillId="5" borderId="6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0" borderId="0" xfId="0" applyFont="1" applyBorder="1"/>
    <xf numFmtId="3" fontId="0" fillId="0" borderId="0" xfId="0" applyNumberFormat="1"/>
    <xf numFmtId="164" fontId="16" fillId="6" borderId="1" xfId="1" applyNumberFormat="1" applyFont="1" applyFill="1" applyBorder="1" applyAlignment="1">
      <alignment horizontal="center" vertical="center"/>
    </xf>
    <xf numFmtId="164" fontId="16" fillId="6" borderId="16" xfId="1" applyNumberFormat="1" applyFont="1" applyFill="1" applyBorder="1" applyAlignment="1">
      <alignment horizontal="center" vertical="center"/>
    </xf>
    <xf numFmtId="164" fontId="16" fillId="6" borderId="4" xfId="1" applyNumberFormat="1" applyFont="1" applyFill="1" applyBorder="1" applyAlignment="1">
      <alignment horizontal="center" vertical="center"/>
    </xf>
    <xf numFmtId="164" fontId="16" fillId="6" borderId="62" xfId="1" applyNumberFormat="1" applyFont="1" applyFill="1" applyBorder="1" applyAlignment="1">
      <alignment horizontal="center" vertical="center"/>
    </xf>
    <xf numFmtId="164" fontId="16" fillId="7" borderId="30" xfId="1" applyNumberFormat="1" applyFont="1" applyFill="1" applyBorder="1" applyAlignment="1">
      <alignment horizontal="center" vertical="center"/>
    </xf>
    <xf numFmtId="164" fontId="16" fillId="7" borderId="1" xfId="1" applyNumberFormat="1" applyFont="1" applyFill="1" applyBorder="1" applyAlignment="1">
      <alignment horizontal="center" vertical="center"/>
    </xf>
    <xf numFmtId="0" fontId="20" fillId="0" borderId="0" xfId="0" applyFont="1"/>
    <xf numFmtId="0" fontId="7" fillId="0" borderId="0" xfId="2"/>
    <xf numFmtId="0" fontId="21" fillId="0" borderId="0" xfId="2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2" borderId="15" xfId="0" applyFont="1" applyFill="1" applyBorder="1" applyAlignment="1">
      <alignment horizontal="left"/>
    </xf>
    <xf numFmtId="0" fontId="23" fillId="2" borderId="28" xfId="0" applyFont="1" applyFill="1" applyBorder="1" applyAlignment="1">
      <alignment horizontal="left"/>
    </xf>
    <xf numFmtId="0" fontId="23" fillId="8" borderId="3" xfId="0" applyFont="1" applyFill="1" applyBorder="1" applyAlignment="1">
      <alignment horizontal="center"/>
    </xf>
    <xf numFmtId="17" fontId="19" fillId="8" borderId="1" xfId="0" applyNumberFormat="1" applyFont="1" applyFill="1" applyBorder="1" applyAlignment="1">
      <alignment horizontal="center"/>
    </xf>
    <xf numFmtId="17" fontId="2" fillId="2" borderId="39" xfId="0" applyNumberFormat="1" applyFont="1" applyFill="1" applyBorder="1" applyAlignment="1">
      <alignment horizontal="center"/>
    </xf>
    <xf numFmtId="17" fontId="2" fillId="2" borderId="30" xfId="0" applyNumberFormat="1" applyFont="1" applyFill="1" applyBorder="1" applyAlignment="1">
      <alignment horizontal="center"/>
    </xf>
    <xf numFmtId="0" fontId="23" fillId="8" borderId="30" xfId="0" applyFont="1" applyFill="1" applyBorder="1" applyAlignment="1">
      <alignment horizontal="center"/>
    </xf>
    <xf numFmtId="0" fontId="19" fillId="8" borderId="39" xfId="0" applyFont="1" applyFill="1" applyBorder="1" applyAlignment="1">
      <alignment horizontal="center"/>
    </xf>
    <xf numFmtId="10" fontId="2" fillId="2" borderId="26" xfId="0" applyNumberFormat="1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4" fontId="2" fillId="9" borderId="15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10" borderId="5" xfId="0" applyNumberFormat="1" applyFont="1" applyFill="1" applyBorder="1"/>
    <xf numFmtId="164" fontId="2" fillId="10" borderId="19" xfId="0" applyNumberFormat="1" applyFont="1" applyFill="1" applyBorder="1"/>
    <xf numFmtId="0" fontId="23" fillId="9" borderId="64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9" borderId="65" xfId="0" applyFont="1" applyFill="1" applyBorder="1" applyAlignment="1">
      <alignment horizontal="center"/>
    </xf>
    <xf numFmtId="164" fontId="2" fillId="9" borderId="0" xfId="1" applyNumberFormat="1" applyFont="1" applyFill="1" applyBorder="1" applyAlignment="1">
      <alignment horizontal="center"/>
    </xf>
    <xf numFmtId="164" fontId="2" fillId="10" borderId="1" xfId="0" applyNumberFormat="1" applyFont="1" applyFill="1" applyBorder="1"/>
    <xf numFmtId="164" fontId="2" fillId="0" borderId="0" xfId="1" applyNumberFormat="1" applyFont="1" applyAlignment="1">
      <alignment horizontal="center"/>
    </xf>
    <xf numFmtId="0" fontId="5" fillId="9" borderId="15" xfId="0" applyFont="1" applyFill="1" applyBorder="1"/>
    <xf numFmtId="0" fontId="6" fillId="9" borderId="26" xfId="0" applyFont="1" applyFill="1" applyBorder="1"/>
    <xf numFmtId="164" fontId="2" fillId="9" borderId="26" xfId="1" applyNumberFormat="1" applyFont="1" applyFill="1" applyBorder="1"/>
    <xf numFmtId="6" fontId="2" fillId="10" borderId="1" xfId="0" applyNumberFormat="1" applyFont="1" applyFill="1" applyBorder="1"/>
    <xf numFmtId="0" fontId="6" fillId="0" borderId="0" xfId="0" applyFont="1"/>
    <xf numFmtId="164" fontId="2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2" fillId="9" borderId="28" xfId="1" applyNumberFormat="1" applyFont="1" applyFill="1" applyBorder="1"/>
    <xf numFmtId="164" fontId="2" fillId="0" borderId="8" xfId="1" applyNumberFormat="1" applyFont="1" applyBorder="1" applyAlignment="1">
      <alignment horizontal="center"/>
    </xf>
    <xf numFmtId="0" fontId="5" fillId="9" borderId="38" xfId="0" applyFont="1" applyFill="1" applyBorder="1"/>
    <xf numFmtId="0" fontId="6" fillId="9" borderId="39" xfId="0" applyFont="1" applyFill="1" applyBorder="1"/>
    <xf numFmtId="164" fontId="2" fillId="9" borderId="0" xfId="1" applyNumberFormat="1" applyFont="1" applyFill="1" applyBorder="1"/>
    <xf numFmtId="164" fontId="2" fillId="9" borderId="39" xfId="1" applyNumberFormat="1" applyFont="1" applyFill="1" applyBorder="1"/>
    <xf numFmtId="164" fontId="2" fillId="0" borderId="16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4" fontId="2" fillId="2" borderId="1" xfId="0" applyNumberFormat="1" applyFont="1" applyFill="1" applyBorder="1"/>
    <xf numFmtId="164" fontId="2" fillId="9" borderId="1" xfId="1" applyNumberFormat="1" applyFont="1" applyFill="1" applyBorder="1" applyAlignment="1">
      <alignment horizontal="center"/>
    </xf>
    <xf numFmtId="17" fontId="0" fillId="2" borderId="40" xfId="0" applyNumberFormat="1" applyFill="1" applyBorder="1"/>
    <xf numFmtId="164" fontId="2" fillId="0" borderId="15" xfId="1" applyNumberFormat="1" applyFont="1" applyBorder="1"/>
    <xf numFmtId="17" fontId="2" fillId="2" borderId="1" xfId="0" applyNumberFormat="1" applyFont="1" applyFill="1" applyBorder="1"/>
    <xf numFmtId="164" fontId="2" fillId="0" borderId="29" xfId="0" applyNumberFormat="1" applyFont="1" applyBorder="1"/>
    <xf numFmtId="164" fontId="2" fillId="0" borderId="49" xfId="0" applyNumberFormat="1" applyFont="1" applyBorder="1"/>
    <xf numFmtId="164" fontId="2" fillId="0" borderId="61" xfId="0" applyNumberFormat="1" applyFont="1" applyBorder="1"/>
    <xf numFmtId="0" fontId="2" fillId="2" borderId="1" xfId="0" applyFont="1" applyFill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64" fontId="2" fillId="0" borderId="30" xfId="0" applyNumberFormat="1" applyFont="1" applyBorder="1"/>
    <xf numFmtId="17" fontId="2" fillId="2" borderId="3" xfId="0" applyNumberFormat="1" applyFont="1" applyFill="1" applyBorder="1"/>
    <xf numFmtId="0" fontId="12" fillId="4" borderId="60" xfId="0" applyFont="1" applyFill="1" applyBorder="1" applyAlignment="1">
      <alignment horizontal="center" vertical="center" wrapText="1"/>
    </xf>
    <xf numFmtId="0" fontId="0" fillId="5" borderId="17" xfId="0" applyFill="1" applyBorder="1"/>
    <xf numFmtId="0" fontId="0" fillId="5" borderId="39" xfId="0" applyFill="1" applyBorder="1"/>
    <xf numFmtId="164" fontId="2" fillId="6" borderId="1" xfId="0" applyNumberFormat="1" applyFont="1" applyFill="1" applyBorder="1"/>
    <xf numFmtId="0" fontId="6" fillId="4" borderId="30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14" fontId="2" fillId="2" borderId="26" xfId="0" applyNumberFormat="1" applyFont="1" applyFill="1" applyBorder="1"/>
    <xf numFmtId="164" fontId="2" fillId="0" borderId="68" xfId="1" applyNumberFormat="1" applyFont="1" applyBorder="1"/>
    <xf numFmtId="164" fontId="2" fillId="0" borderId="0" xfId="1" applyNumberFormat="1" applyFont="1" applyBorder="1"/>
    <xf numFmtId="0" fontId="24" fillId="0" borderId="0" xfId="0" applyFont="1"/>
    <xf numFmtId="0" fontId="0" fillId="5" borderId="65" xfId="0" applyFill="1" applyBorder="1"/>
    <xf numFmtId="44" fontId="25" fillId="11" borderId="30" xfId="1" applyFont="1" applyFill="1" applyBorder="1" applyAlignment="1">
      <alignment horizontal="center" vertical="center" wrapText="1"/>
    </xf>
    <xf numFmtId="44" fontId="25" fillId="11" borderId="39" xfId="1" applyFont="1" applyFill="1" applyBorder="1" applyAlignment="1">
      <alignment horizontal="center" vertical="center" wrapText="1"/>
    </xf>
    <xf numFmtId="44" fontId="25" fillId="0" borderId="30" xfId="1" applyFont="1" applyBorder="1" applyAlignment="1">
      <alignment horizontal="center" vertical="center"/>
    </xf>
    <xf numFmtId="44" fontId="25" fillId="0" borderId="39" xfId="1" applyFont="1" applyBorder="1" applyAlignment="1">
      <alignment horizontal="center" vertical="center"/>
    </xf>
    <xf numFmtId="44" fontId="25" fillId="0" borderId="41" xfId="1" applyFont="1" applyBorder="1" applyAlignment="1">
      <alignment horizontal="center" vertical="center"/>
    </xf>
    <xf numFmtId="44" fontId="25" fillId="0" borderId="0" xfId="1" applyFont="1" applyAlignment="1">
      <alignment horizontal="center" vertical="center"/>
    </xf>
    <xf numFmtId="44" fontId="25" fillId="0" borderId="26" xfId="1" applyFont="1" applyBorder="1" applyAlignment="1">
      <alignment horizontal="center" vertical="center"/>
    </xf>
    <xf numFmtId="44" fontId="2" fillId="11" borderId="3" xfId="1" applyFont="1" applyFill="1" applyBorder="1" applyAlignment="1">
      <alignment horizontal="center" vertical="center"/>
    </xf>
    <xf numFmtId="44" fontId="2" fillId="11" borderId="17" xfId="1" applyFont="1" applyFill="1" applyBorder="1" applyAlignment="1">
      <alignment horizontal="center" vertical="center"/>
    </xf>
    <xf numFmtId="44" fontId="24" fillId="0" borderId="0" xfId="1" applyFont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26" xfId="0" applyFont="1" applyFill="1" applyBorder="1" applyAlignment="1">
      <alignment horizontal="center" vertical="center"/>
    </xf>
    <xf numFmtId="0" fontId="26" fillId="12" borderId="39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 wrapText="1"/>
    </xf>
    <xf numFmtId="0" fontId="26" fillId="12" borderId="26" xfId="0" applyFont="1" applyFill="1" applyBorder="1" applyAlignment="1">
      <alignment horizontal="center" vertical="center" wrapText="1"/>
    </xf>
    <xf numFmtId="0" fontId="26" fillId="12" borderId="39" xfId="0" applyFont="1" applyFill="1" applyBorder="1" applyAlignment="1">
      <alignment horizontal="center" vertical="center" wrapText="1"/>
    </xf>
    <xf numFmtId="0" fontId="26" fillId="12" borderId="0" xfId="0" applyFont="1" applyFill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5" fillId="3" borderId="15" xfId="0" applyFont="1" applyFill="1" applyBorder="1" applyAlignment="1"/>
    <xf numFmtId="0" fontId="15" fillId="3" borderId="28" xfId="0" applyFont="1" applyFill="1" applyBorder="1" applyAlignment="1"/>
    <xf numFmtId="0" fontId="15" fillId="3" borderId="26" xfId="0" applyFont="1" applyFill="1" applyBorder="1" applyAlignment="1"/>
    <xf numFmtId="0" fontId="19" fillId="3" borderId="15" xfId="0" applyFont="1" applyFill="1" applyBorder="1" applyAlignment="1"/>
    <xf numFmtId="0" fontId="19" fillId="3" borderId="28" xfId="0" applyFont="1" applyFill="1" applyBorder="1" applyAlignment="1"/>
    <xf numFmtId="0" fontId="19" fillId="3" borderId="26" xfId="0" applyFont="1" applyFill="1" applyBorder="1" applyAlignment="1"/>
    <xf numFmtId="0" fontId="8" fillId="3" borderId="4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 wrapText="1"/>
    </xf>
    <xf numFmtId="0" fontId="26" fillId="5" borderId="64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64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64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/>
    </xf>
    <xf numFmtId="0" fontId="25" fillId="5" borderId="69" xfId="0" applyFont="1" applyFill="1" applyBorder="1" applyAlignment="1">
      <alignment horizontal="center" vertical="center"/>
    </xf>
    <xf numFmtId="44" fontId="3" fillId="0" borderId="5" xfId="1" applyNumberFormat="1" applyFont="1" applyBorder="1" applyAlignment="1">
      <alignment horizontal="center"/>
    </xf>
    <xf numFmtId="44" fontId="2" fillId="0" borderId="6" xfId="1" applyNumberFormat="1" applyFont="1" applyBorder="1"/>
    <xf numFmtId="44" fontId="2" fillId="0" borderId="2" xfId="1" applyNumberFormat="1" applyFont="1" applyBorder="1"/>
    <xf numFmtId="44" fontId="2" fillId="0" borderId="7" xfId="1" applyNumberFormat="1" applyFont="1" applyBorder="1"/>
    <xf numFmtId="44" fontId="2" fillId="0" borderId="8" xfId="1" applyNumberFormat="1" applyFont="1" applyBorder="1"/>
    <xf numFmtId="44" fontId="2" fillId="0" borderId="63" xfId="1" applyNumberFormat="1" applyFont="1" applyBorder="1"/>
    <xf numFmtId="44" fontId="2" fillId="0" borderId="29" xfId="0" applyNumberFormat="1" applyFont="1" applyBorder="1"/>
    <xf numFmtId="44" fontId="3" fillId="0" borderId="10" xfId="1" applyNumberFormat="1" applyFont="1" applyBorder="1"/>
    <xf numFmtId="44" fontId="2" fillId="0" borderId="11" xfId="1" applyNumberFormat="1" applyFont="1" applyBorder="1"/>
    <xf numFmtId="44" fontId="2" fillId="0" borderId="49" xfId="0" applyNumberFormat="1" applyFont="1" applyBorder="1"/>
    <xf numFmtId="44" fontId="3" fillId="0" borderId="13" xfId="1" applyNumberFormat="1" applyFont="1" applyBorder="1"/>
    <xf numFmtId="44" fontId="2" fillId="0" borderId="14" xfId="1" applyNumberFormat="1" applyFont="1" applyBorder="1"/>
    <xf numFmtId="44" fontId="2" fillId="0" borderId="1" xfId="1" applyNumberFormat="1" applyFont="1" applyBorder="1"/>
    <xf numFmtId="44" fontId="2" fillId="0" borderId="15" xfId="1" applyNumberFormat="1" applyFont="1" applyBorder="1"/>
    <xf numFmtId="44" fontId="2" fillId="0" borderId="61" xfId="0" applyNumberFormat="1" applyFont="1" applyBorder="1"/>
    <xf numFmtId="44" fontId="2" fillId="0" borderId="18" xfId="1" applyNumberFormat="1" applyFont="1" applyBorder="1"/>
    <xf numFmtId="44" fontId="2" fillId="0" borderId="19" xfId="1" applyNumberFormat="1" applyFont="1" applyBorder="1"/>
    <xf numFmtId="44" fontId="2" fillId="0" borderId="20" xfId="1" applyNumberFormat="1" applyFont="1" applyBorder="1"/>
    <xf numFmtId="44" fontId="2" fillId="0" borderId="21" xfId="1" applyNumberFormat="1" applyFont="1" applyBorder="1"/>
    <xf numFmtId="44" fontId="2" fillId="0" borderId="22" xfId="1" applyNumberFormat="1" applyFont="1" applyBorder="1"/>
    <xf numFmtId="44" fontId="2" fillId="0" borderId="23" xfId="1" applyNumberFormat="1" applyFont="1" applyBorder="1"/>
    <xf numFmtId="44" fontId="2" fillId="0" borderId="24" xfId="1" applyNumberFormat="1" applyFont="1" applyBorder="1"/>
    <xf numFmtId="44" fontId="2" fillId="0" borderId="25" xfId="1" applyNumberFormat="1" applyFont="1" applyBorder="1"/>
    <xf numFmtId="44" fontId="2" fillId="0" borderId="26" xfId="1" applyNumberFormat="1" applyFont="1" applyBorder="1"/>
    <xf numFmtId="44" fontId="2" fillId="0" borderId="5" xfId="1" applyNumberFormat="1" applyFont="1" applyBorder="1"/>
    <xf numFmtId="44" fontId="2" fillId="0" borderId="48" xfId="1" applyNumberFormat="1" applyFont="1" applyBorder="1"/>
    <xf numFmtId="44" fontId="2" fillId="0" borderId="66" xfId="1" applyNumberFormat="1" applyFont="1" applyBorder="1"/>
    <xf numFmtId="44" fontId="15" fillId="5" borderId="5" xfId="1" applyNumberFormat="1" applyFont="1" applyFill="1" applyBorder="1" applyAlignment="1">
      <alignment horizontal="center" vertical="center"/>
    </xf>
    <xf numFmtId="44" fontId="16" fillId="5" borderId="5" xfId="1" applyNumberFormat="1" applyFont="1" applyFill="1" applyBorder="1" applyAlignment="1">
      <alignment horizontal="center" vertical="center"/>
    </xf>
    <xf numFmtId="44" fontId="16" fillId="5" borderId="63" xfId="1" applyNumberFormat="1" applyFont="1" applyFill="1" applyBorder="1" applyAlignment="1">
      <alignment horizontal="center" vertical="center"/>
    </xf>
    <xf numFmtId="44" fontId="15" fillId="5" borderId="49" xfId="1" applyNumberFormat="1" applyFont="1" applyFill="1" applyBorder="1" applyAlignment="1">
      <alignment horizontal="center" vertical="center"/>
    </xf>
    <xf numFmtId="44" fontId="16" fillId="5" borderId="49" xfId="1" applyNumberFormat="1" applyFont="1" applyFill="1" applyBorder="1" applyAlignment="1">
      <alignment horizontal="center" vertical="center"/>
    </xf>
    <xf numFmtId="44" fontId="16" fillId="5" borderId="67" xfId="1" applyNumberFormat="1" applyFont="1" applyFill="1" applyBorder="1" applyAlignment="1">
      <alignment horizontal="center" vertical="center"/>
    </xf>
    <xf numFmtId="44" fontId="16" fillId="5" borderId="5" xfId="0" applyNumberFormat="1" applyFont="1" applyFill="1" applyBorder="1"/>
    <xf numFmtId="173" fontId="25" fillId="0" borderId="30" xfId="1" applyNumberFormat="1" applyFont="1" applyBorder="1" applyAlignment="1">
      <alignment horizontal="center" vertical="center"/>
    </xf>
    <xf numFmtId="173" fontId="25" fillId="0" borderId="39" xfId="1" applyNumberFormat="1" applyFont="1" applyBorder="1" applyAlignment="1">
      <alignment horizontal="center" vertical="center"/>
    </xf>
    <xf numFmtId="173" fontId="25" fillId="0" borderId="41" xfId="1" applyNumberFormat="1" applyFont="1" applyBorder="1" applyAlignment="1">
      <alignment horizontal="center" vertical="center"/>
    </xf>
    <xf numFmtId="173" fontId="25" fillId="0" borderId="0" xfId="1" applyNumberFormat="1" applyFont="1" applyAlignment="1">
      <alignment horizontal="center" vertical="center"/>
    </xf>
    <xf numFmtId="173" fontId="25" fillId="0" borderId="26" xfId="1" applyNumberFormat="1" applyFont="1" applyBorder="1" applyAlignment="1">
      <alignment horizontal="center" vertical="center"/>
    </xf>
    <xf numFmtId="173" fontId="25" fillId="0" borderId="1" xfId="1" applyNumberFormat="1" applyFont="1" applyBorder="1" applyAlignment="1">
      <alignment horizontal="center" vertical="center"/>
    </xf>
    <xf numFmtId="168" fontId="16" fillId="5" borderId="61" xfId="1" applyNumberFormat="1" applyFont="1" applyFill="1" applyBorder="1" applyAlignment="1">
      <alignment horizontal="center" vertical="center"/>
    </xf>
    <xf numFmtId="168" fontId="16" fillId="5" borderId="62" xfId="1" applyNumberFormat="1" applyFont="1" applyFill="1" applyBorder="1" applyAlignment="1">
      <alignment horizontal="center" vertical="center"/>
    </xf>
    <xf numFmtId="168" fontId="15" fillId="5" borderId="61" xfId="1" applyNumberFormat="1" applyFont="1" applyFill="1" applyBorder="1" applyAlignment="1">
      <alignment horizontal="center" vertical="center"/>
    </xf>
    <xf numFmtId="168" fontId="16" fillId="5" borderId="1" xfId="0" applyNumberFormat="1" applyFont="1" applyFill="1" applyBorder="1"/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8"/>
  <sheetViews>
    <sheetView tabSelected="1" workbookViewId="0">
      <selection activeCell="B14" sqref="B14:I16"/>
    </sheetView>
  </sheetViews>
  <sheetFormatPr baseColWidth="10" defaultRowHeight="15" x14ac:dyDescent="0.25"/>
  <sheetData>
    <row r="1" spans="2:24" ht="15.75" thickBot="1" x14ac:dyDescent="0.3"/>
    <row r="2" spans="2:24" ht="15" customHeight="1" x14ac:dyDescent="0.25">
      <c r="B2" s="181" t="s">
        <v>55</v>
      </c>
      <c r="C2" s="182"/>
      <c r="D2" s="182"/>
      <c r="E2" s="182"/>
      <c r="F2" s="182"/>
      <c r="G2" s="153"/>
    </row>
    <row r="3" spans="2:24" ht="15.75" thickBot="1" x14ac:dyDescent="0.3">
      <c r="B3" s="183"/>
      <c r="C3" s="184"/>
      <c r="D3" s="184"/>
      <c r="E3" s="184"/>
      <c r="F3" s="184"/>
      <c r="G3" s="154"/>
    </row>
    <row r="4" spans="2:24" ht="15.75" thickBot="1" x14ac:dyDescent="0.3">
      <c r="B4" s="3" t="s">
        <v>0</v>
      </c>
      <c r="C4" s="1">
        <v>43191</v>
      </c>
      <c r="D4" s="1">
        <v>43525</v>
      </c>
      <c r="E4" s="1">
        <v>43556</v>
      </c>
      <c r="F4" s="1">
        <v>43647</v>
      </c>
      <c r="G4" s="1">
        <v>43739</v>
      </c>
      <c r="H4" s="4">
        <v>43770</v>
      </c>
      <c r="I4" s="141">
        <v>43891</v>
      </c>
      <c r="J4" s="143">
        <v>44075</v>
      </c>
      <c r="L4" s="8" t="s">
        <v>1</v>
      </c>
      <c r="M4" s="9"/>
      <c r="N4" s="9"/>
      <c r="O4" s="9"/>
      <c r="P4" s="9"/>
      <c r="Q4" s="143">
        <v>44075</v>
      </c>
      <c r="S4" s="8" t="s">
        <v>2</v>
      </c>
      <c r="T4" s="9"/>
      <c r="U4" s="9"/>
      <c r="V4" s="9"/>
      <c r="W4" s="9"/>
      <c r="X4" s="143">
        <v>44075</v>
      </c>
    </row>
    <row r="5" spans="2:24" ht="15.75" thickBot="1" x14ac:dyDescent="0.3">
      <c r="B5" s="5">
        <v>7</v>
      </c>
      <c r="C5" s="210">
        <v>27426</v>
      </c>
      <c r="D5" s="211">
        <v>38397</v>
      </c>
      <c r="E5" s="212">
        <f>C5*55/100+C5</f>
        <v>42510.3</v>
      </c>
      <c r="F5" s="213">
        <f>E5*10/100+E5</f>
        <v>46761.33</v>
      </c>
      <c r="G5" s="213">
        <f>E5*19/100+E5</f>
        <v>50587.257000000005</v>
      </c>
      <c r="H5" s="214">
        <f>E5*23.2/100+E5</f>
        <v>52372.689600000005</v>
      </c>
      <c r="I5" s="215">
        <f>E5*32.2/100+E5</f>
        <v>56198.616600000008</v>
      </c>
      <c r="J5" s="216">
        <f>E5*45.7/100+E5</f>
        <v>61937.507100000003</v>
      </c>
      <c r="L5" s="10">
        <f>E5*35/100</f>
        <v>14878.605</v>
      </c>
      <c r="M5" s="225">
        <f>F5*35/100</f>
        <v>16366.4655</v>
      </c>
      <c r="N5" s="212">
        <f>G5*35/100</f>
        <v>17705.539950000002</v>
      </c>
      <c r="O5" s="213">
        <f>H5*35/100</f>
        <v>18330.441360000001</v>
      </c>
      <c r="P5" s="222">
        <f>I5*35/100</f>
        <v>19669.515810000001</v>
      </c>
      <c r="Q5" s="226">
        <f t="shared" ref="Q5:Q11" si="0">J5*35/100</f>
        <v>21678.127485000001</v>
      </c>
      <c r="S5" s="10">
        <f>E5*25/100</f>
        <v>10627.575000000001</v>
      </c>
      <c r="T5" s="225">
        <f>F5*25/100</f>
        <v>11690.3325</v>
      </c>
      <c r="U5" s="212">
        <f>G5*25/100</f>
        <v>12646.814250000001</v>
      </c>
      <c r="V5" s="213">
        <f>H5*25/100</f>
        <v>13093.172400000003</v>
      </c>
      <c r="W5" s="234">
        <f>I5*25/100</f>
        <v>14049.654150000002</v>
      </c>
      <c r="X5" s="234">
        <f t="shared" ref="X5:X11" si="1">J5*25/100</f>
        <v>15484.376775000001</v>
      </c>
    </row>
    <row r="6" spans="2:24" ht="15.75" thickBot="1" x14ac:dyDescent="0.3">
      <c r="B6" s="6">
        <v>8</v>
      </c>
      <c r="C6" s="217">
        <v>29483</v>
      </c>
      <c r="D6" s="218">
        <v>41277</v>
      </c>
      <c r="E6" s="212">
        <f t="shared" ref="E6:E11" si="2">C6*55/100+C6</f>
        <v>45698.65</v>
      </c>
      <c r="F6" s="213">
        <f t="shared" ref="F6:F11" si="3">E6*10/100+E6</f>
        <v>50268.514999999999</v>
      </c>
      <c r="G6" s="213">
        <f t="shared" ref="G6:G11" si="4">E6*19/100+E6</f>
        <v>54381.393500000006</v>
      </c>
      <c r="H6" s="214">
        <f t="shared" ref="H6:H11" si="5">E6*23.2/100+E6</f>
        <v>56300.736799999999</v>
      </c>
      <c r="I6" s="215">
        <f t="shared" ref="I6:I11" si="6">E6*32.2/100+E6</f>
        <v>60413.615300000005</v>
      </c>
      <c r="J6" s="219">
        <f t="shared" ref="J6:J11" si="7">E6*45.7/100+E6</f>
        <v>66582.933050000007</v>
      </c>
      <c r="L6" s="11">
        <f t="shared" ref="L6:P11" si="8">E6*35/100</f>
        <v>15994.5275</v>
      </c>
      <c r="M6" s="227">
        <f t="shared" si="8"/>
        <v>17593.980250000001</v>
      </c>
      <c r="N6" s="228">
        <f t="shared" si="8"/>
        <v>19033.487725000003</v>
      </c>
      <c r="O6" s="229">
        <f t="shared" si="8"/>
        <v>19705.257880000001</v>
      </c>
      <c r="P6" s="222">
        <f t="shared" si="8"/>
        <v>21144.765355000003</v>
      </c>
      <c r="Q6" s="226">
        <f t="shared" si="0"/>
        <v>23304.026567500001</v>
      </c>
      <c r="S6" s="11">
        <f t="shared" ref="S6:W11" si="9">E6*25/100</f>
        <v>11424.6625</v>
      </c>
      <c r="T6" s="227">
        <f t="shared" si="9"/>
        <v>12567.12875</v>
      </c>
      <c r="U6" s="228">
        <f t="shared" si="9"/>
        <v>13595.348375000001</v>
      </c>
      <c r="V6" s="235">
        <f t="shared" si="9"/>
        <v>14075.1842</v>
      </c>
      <c r="W6" s="234">
        <f t="shared" si="9"/>
        <v>15103.403825000001</v>
      </c>
      <c r="X6" s="234">
        <f t="shared" si="1"/>
        <v>16645.733262500002</v>
      </c>
    </row>
    <row r="7" spans="2:24" ht="15.75" thickBot="1" x14ac:dyDescent="0.3">
      <c r="B7" s="6">
        <v>9</v>
      </c>
      <c r="C7" s="217">
        <v>31695</v>
      </c>
      <c r="D7" s="218">
        <v>44372</v>
      </c>
      <c r="E7" s="212">
        <f t="shared" si="2"/>
        <v>49127.25</v>
      </c>
      <c r="F7" s="213">
        <f t="shared" si="3"/>
        <v>54039.974999999999</v>
      </c>
      <c r="G7" s="213">
        <f t="shared" si="4"/>
        <v>58461.427499999998</v>
      </c>
      <c r="H7" s="214">
        <f t="shared" si="5"/>
        <v>60524.771999999997</v>
      </c>
      <c r="I7" s="215">
        <f t="shared" si="6"/>
        <v>64946.224500000004</v>
      </c>
      <c r="J7" s="219">
        <f t="shared" si="7"/>
        <v>71578.403250000003</v>
      </c>
      <c r="L7" s="11">
        <f t="shared" si="8"/>
        <v>17194.537499999999</v>
      </c>
      <c r="M7" s="227">
        <f t="shared" si="8"/>
        <v>18913.991249999999</v>
      </c>
      <c r="N7" s="228">
        <f t="shared" si="8"/>
        <v>20461.499625</v>
      </c>
      <c r="O7" s="229">
        <f t="shared" si="8"/>
        <v>21183.6702</v>
      </c>
      <c r="P7" s="222">
        <f t="shared" si="8"/>
        <v>22731.178574999998</v>
      </c>
      <c r="Q7" s="226">
        <f t="shared" si="0"/>
        <v>25052.441137500002</v>
      </c>
      <c r="S7" s="11">
        <f t="shared" si="9"/>
        <v>12281.8125</v>
      </c>
      <c r="T7" s="227">
        <f t="shared" si="9"/>
        <v>13509.99375</v>
      </c>
      <c r="U7" s="228">
        <f t="shared" si="9"/>
        <v>14615.356874999999</v>
      </c>
      <c r="V7" s="235">
        <f t="shared" si="9"/>
        <v>15131.192999999997</v>
      </c>
      <c r="W7" s="234">
        <f t="shared" si="9"/>
        <v>16236.556125000001</v>
      </c>
      <c r="X7" s="234">
        <f t="shared" si="1"/>
        <v>17894.600812500001</v>
      </c>
    </row>
    <row r="8" spans="2:24" ht="15.75" thickBot="1" x14ac:dyDescent="0.3">
      <c r="B8" s="6">
        <v>10</v>
      </c>
      <c r="C8" s="217">
        <v>34073</v>
      </c>
      <c r="D8" s="218">
        <v>47702</v>
      </c>
      <c r="E8" s="212">
        <f t="shared" si="2"/>
        <v>52813.15</v>
      </c>
      <c r="F8" s="213">
        <f t="shared" si="3"/>
        <v>58094.465000000004</v>
      </c>
      <c r="G8" s="213">
        <f t="shared" si="4"/>
        <v>62847.648500000003</v>
      </c>
      <c r="H8" s="214">
        <f t="shared" si="5"/>
        <v>65065.800800000005</v>
      </c>
      <c r="I8" s="215">
        <f t="shared" si="6"/>
        <v>69818.984300000011</v>
      </c>
      <c r="J8" s="219">
        <f t="shared" si="7"/>
        <v>76948.759550000002</v>
      </c>
      <c r="L8" s="11">
        <f t="shared" si="8"/>
        <v>18484.602500000001</v>
      </c>
      <c r="M8" s="227">
        <f t="shared" si="8"/>
        <v>20333.062750000001</v>
      </c>
      <c r="N8" s="228">
        <f t="shared" si="8"/>
        <v>21996.676975000002</v>
      </c>
      <c r="O8" s="229">
        <f t="shared" si="8"/>
        <v>22773.030279999999</v>
      </c>
      <c r="P8" s="222">
        <f t="shared" si="8"/>
        <v>24436.644505000004</v>
      </c>
      <c r="Q8" s="226">
        <f t="shared" si="0"/>
        <v>26932.065842500004</v>
      </c>
      <c r="S8" s="11">
        <f t="shared" si="9"/>
        <v>13203.2875</v>
      </c>
      <c r="T8" s="227">
        <f t="shared" si="9"/>
        <v>14523.616249999999</v>
      </c>
      <c r="U8" s="228">
        <f t="shared" si="9"/>
        <v>15711.912125000001</v>
      </c>
      <c r="V8" s="235">
        <f t="shared" si="9"/>
        <v>16266.450199999999</v>
      </c>
      <c r="W8" s="234">
        <f t="shared" si="9"/>
        <v>17454.746075000003</v>
      </c>
      <c r="X8" s="234">
        <f t="shared" si="1"/>
        <v>19237.189887500001</v>
      </c>
    </row>
    <row r="9" spans="2:24" ht="15.75" thickBot="1" x14ac:dyDescent="0.3">
      <c r="B9" s="6">
        <v>11</v>
      </c>
      <c r="C9" s="217">
        <v>36628</v>
      </c>
      <c r="D9" s="218">
        <v>51280</v>
      </c>
      <c r="E9" s="212">
        <f t="shared" si="2"/>
        <v>56773.4</v>
      </c>
      <c r="F9" s="213">
        <f t="shared" si="3"/>
        <v>62450.740000000005</v>
      </c>
      <c r="G9" s="213">
        <f t="shared" si="4"/>
        <v>67560.346000000005</v>
      </c>
      <c r="H9" s="214">
        <f t="shared" si="5"/>
        <v>69944.828800000003</v>
      </c>
      <c r="I9" s="215">
        <f t="shared" si="6"/>
        <v>75054.434800000003</v>
      </c>
      <c r="J9" s="219">
        <f t="shared" si="7"/>
        <v>82718.843800000002</v>
      </c>
      <c r="L9" s="11">
        <f t="shared" si="8"/>
        <v>19870.689999999999</v>
      </c>
      <c r="M9" s="227">
        <f t="shared" si="8"/>
        <v>21857.759000000005</v>
      </c>
      <c r="N9" s="228">
        <f t="shared" si="8"/>
        <v>23646.121100000004</v>
      </c>
      <c r="O9" s="229">
        <f t="shared" si="8"/>
        <v>24480.69008</v>
      </c>
      <c r="P9" s="222">
        <f t="shared" si="8"/>
        <v>26269.052179999999</v>
      </c>
      <c r="Q9" s="226">
        <f t="shared" si="0"/>
        <v>28951.595330000004</v>
      </c>
      <c r="S9" s="11">
        <f t="shared" si="9"/>
        <v>14193.35</v>
      </c>
      <c r="T9" s="227">
        <f t="shared" si="9"/>
        <v>15612.685000000003</v>
      </c>
      <c r="U9" s="228">
        <f t="shared" si="9"/>
        <v>16890.086500000001</v>
      </c>
      <c r="V9" s="235">
        <f t="shared" si="9"/>
        <v>17486.207200000001</v>
      </c>
      <c r="W9" s="234">
        <f t="shared" si="9"/>
        <v>18763.608700000001</v>
      </c>
      <c r="X9" s="234">
        <f t="shared" si="1"/>
        <v>20679.710950000001</v>
      </c>
    </row>
    <row r="10" spans="2:24" ht="15.75" thickBot="1" x14ac:dyDescent="0.3">
      <c r="B10" s="6">
        <v>12</v>
      </c>
      <c r="C10" s="217">
        <v>39376</v>
      </c>
      <c r="D10" s="218">
        <v>55126</v>
      </c>
      <c r="E10" s="212">
        <f t="shared" si="2"/>
        <v>61032.800000000003</v>
      </c>
      <c r="F10" s="213">
        <f t="shared" si="3"/>
        <v>67136.08</v>
      </c>
      <c r="G10" s="213">
        <f t="shared" si="4"/>
        <v>72629.032000000007</v>
      </c>
      <c r="H10" s="214">
        <f t="shared" si="5"/>
        <v>75192.409599999999</v>
      </c>
      <c r="I10" s="215">
        <f t="shared" si="6"/>
        <v>80685.361600000004</v>
      </c>
      <c r="J10" s="219">
        <f t="shared" si="7"/>
        <v>88924.789600000004</v>
      </c>
      <c r="L10" s="11">
        <f t="shared" si="8"/>
        <v>21361.48</v>
      </c>
      <c r="M10" s="227">
        <f t="shared" si="8"/>
        <v>23497.628000000004</v>
      </c>
      <c r="N10" s="228">
        <f t="shared" si="8"/>
        <v>25420.161200000002</v>
      </c>
      <c r="O10" s="229">
        <f t="shared" si="8"/>
        <v>26317.343360000003</v>
      </c>
      <c r="P10" s="222">
        <f t="shared" si="8"/>
        <v>28239.876560000001</v>
      </c>
      <c r="Q10" s="226">
        <f t="shared" si="0"/>
        <v>31123.676359999998</v>
      </c>
      <c r="S10" s="11">
        <f t="shared" si="9"/>
        <v>15258.2</v>
      </c>
      <c r="T10" s="227">
        <f t="shared" si="9"/>
        <v>16784.02</v>
      </c>
      <c r="U10" s="228">
        <f t="shared" si="9"/>
        <v>18157.258000000002</v>
      </c>
      <c r="V10" s="235">
        <f t="shared" si="9"/>
        <v>18798.1024</v>
      </c>
      <c r="W10" s="234">
        <f t="shared" si="9"/>
        <v>20171.340400000001</v>
      </c>
      <c r="X10" s="234">
        <f t="shared" si="1"/>
        <v>22231.197400000001</v>
      </c>
    </row>
    <row r="11" spans="2:24" ht="15.75" thickBot="1" x14ac:dyDescent="0.3">
      <c r="B11" s="7">
        <v>13</v>
      </c>
      <c r="C11" s="220">
        <v>42329</v>
      </c>
      <c r="D11" s="221">
        <v>59291</v>
      </c>
      <c r="E11" s="222">
        <f t="shared" si="2"/>
        <v>65609.95</v>
      </c>
      <c r="F11" s="222">
        <f t="shared" si="3"/>
        <v>72170.944999999992</v>
      </c>
      <c r="G11" s="222">
        <f t="shared" si="4"/>
        <v>78075.840499999991</v>
      </c>
      <c r="H11" s="222">
        <f t="shared" si="5"/>
        <v>80831.458400000003</v>
      </c>
      <c r="I11" s="223">
        <f t="shared" si="6"/>
        <v>86736.353900000002</v>
      </c>
      <c r="J11" s="224">
        <f t="shared" si="7"/>
        <v>95593.697149999993</v>
      </c>
      <c r="L11" s="12">
        <f t="shared" si="8"/>
        <v>22963.482499999998</v>
      </c>
      <c r="M11" s="230">
        <f t="shared" si="8"/>
        <v>25259.830749999997</v>
      </c>
      <c r="N11" s="231">
        <f t="shared" si="8"/>
        <v>27326.544174999995</v>
      </c>
      <c r="O11" s="232">
        <f t="shared" si="8"/>
        <v>28291.010440000002</v>
      </c>
      <c r="P11" s="222">
        <f t="shared" si="8"/>
        <v>30357.723865</v>
      </c>
      <c r="Q11" s="233">
        <f t="shared" si="0"/>
        <v>33457.794002499999</v>
      </c>
      <c r="S11" s="12">
        <f t="shared" si="9"/>
        <v>16402.487499999999</v>
      </c>
      <c r="T11" s="230">
        <f t="shared" si="9"/>
        <v>18042.736249999998</v>
      </c>
      <c r="U11" s="231">
        <f t="shared" si="9"/>
        <v>19518.960124999998</v>
      </c>
      <c r="V11" s="236">
        <f t="shared" si="9"/>
        <v>20207.864600000001</v>
      </c>
      <c r="W11" s="222">
        <f t="shared" si="9"/>
        <v>21684.088475</v>
      </c>
      <c r="X11" s="222">
        <f t="shared" si="1"/>
        <v>23898.424287499998</v>
      </c>
    </row>
    <row r="12" spans="2:24" ht="15.75" thickBot="1" x14ac:dyDescent="0.3"/>
    <row r="13" spans="2:24" ht="15.75" thickBot="1" x14ac:dyDescent="0.3">
      <c r="B13" s="14" t="s">
        <v>3</v>
      </c>
      <c r="C13" s="15"/>
      <c r="D13" s="15"/>
      <c r="E13" s="15"/>
      <c r="F13" s="15"/>
      <c r="G13" s="15"/>
      <c r="H13" s="15"/>
      <c r="I13" s="143">
        <v>44075</v>
      </c>
      <c r="L13" s="14" t="s">
        <v>4</v>
      </c>
      <c r="M13" s="15"/>
      <c r="N13" s="15"/>
      <c r="O13" s="15"/>
      <c r="P13" s="15"/>
      <c r="Q13" s="15"/>
      <c r="R13" s="16"/>
      <c r="S13" s="151">
        <v>44075</v>
      </c>
    </row>
    <row r="14" spans="2:24" ht="15.75" thickBot="1" x14ac:dyDescent="0.3">
      <c r="B14" s="17">
        <v>3892</v>
      </c>
      <c r="C14" s="18">
        <v>5449</v>
      </c>
      <c r="D14" s="18">
        <f>B14*55/100+B14</f>
        <v>6032.6</v>
      </c>
      <c r="E14" s="18">
        <f>D14*10/100+D14</f>
        <v>6635.8600000000006</v>
      </c>
      <c r="F14" s="18">
        <f>D14*19/100+D14</f>
        <v>7178.7940000000008</v>
      </c>
      <c r="G14" s="18">
        <f>D14*23.2/100+D14</f>
        <v>7432.1632000000009</v>
      </c>
      <c r="H14" s="142">
        <f>D14*32.2/100+D14</f>
        <v>7975.0972000000002</v>
      </c>
      <c r="I14" s="144">
        <f>D14*45.7/100+D14</f>
        <v>8789.4982</v>
      </c>
      <c r="L14" s="21">
        <v>6485</v>
      </c>
      <c r="M14" s="2">
        <v>9080</v>
      </c>
      <c r="N14" s="22">
        <f>L14*55/100+L14</f>
        <v>10051.75</v>
      </c>
      <c r="O14" s="2">
        <f>N14*10/100+N14</f>
        <v>11056.924999999999</v>
      </c>
      <c r="P14" s="2">
        <f>N14*19/100+N14</f>
        <v>11961.5825</v>
      </c>
      <c r="Q14" s="2">
        <f>N14*23.2/100+N14</f>
        <v>12383.755999999999</v>
      </c>
      <c r="R14" s="2">
        <f>M14*32.2/100+M14</f>
        <v>12003.76</v>
      </c>
      <c r="S14" s="41">
        <f>M14*45.7/100+M14</f>
        <v>13229.560000000001</v>
      </c>
    </row>
    <row r="15" spans="2:24" ht="15.75" thickBot="1" x14ac:dyDescent="0.3">
      <c r="B15" s="19">
        <v>5191</v>
      </c>
      <c r="C15" s="2">
        <v>7267</v>
      </c>
      <c r="D15" s="18">
        <f t="shared" ref="D15:D16" si="10">B15*55/100+B15</f>
        <v>8046.05</v>
      </c>
      <c r="E15" s="18">
        <f t="shared" ref="E15:E16" si="11">D15*10/100+D15</f>
        <v>8850.6550000000007</v>
      </c>
      <c r="F15" s="18">
        <f t="shared" ref="F15:F16" si="12">D15*19/100+D15</f>
        <v>9574.799500000001</v>
      </c>
      <c r="G15" s="2">
        <f t="shared" ref="G15:G16" si="13">D15*23.2/100+D15</f>
        <v>9912.7335999999996</v>
      </c>
      <c r="H15" s="142">
        <f t="shared" ref="H15:H16" si="14">D15*32.2/100+D15</f>
        <v>10636.8781</v>
      </c>
      <c r="I15" s="145">
        <f t="shared" ref="I15:I16" si="15">D15*45.7/100+D15</f>
        <v>11723.094850000001</v>
      </c>
      <c r="L15" s="23">
        <v>11677</v>
      </c>
      <c r="M15" s="2">
        <v>16348</v>
      </c>
      <c r="N15" s="24">
        <f>L15*55/100+L15</f>
        <v>18099.349999999999</v>
      </c>
      <c r="O15" s="2">
        <f>N15*10/100+N15</f>
        <v>19909.285</v>
      </c>
      <c r="P15" s="2">
        <f>N15*19/100+N15</f>
        <v>21538.226499999997</v>
      </c>
      <c r="Q15" s="2">
        <f>N15*23.2/100+N15</f>
        <v>22298.3992</v>
      </c>
      <c r="R15" s="2">
        <f>M15*32.2/100+M15</f>
        <v>21612.056</v>
      </c>
      <c r="S15" s="41">
        <f>M15*45.7/100+M15</f>
        <v>23819.036</v>
      </c>
    </row>
    <row r="16" spans="2:24" ht="15.75" thickBot="1" x14ac:dyDescent="0.3">
      <c r="B16" s="20">
        <v>9082</v>
      </c>
      <c r="C16" s="2">
        <v>12715</v>
      </c>
      <c r="D16" s="18">
        <f t="shared" si="10"/>
        <v>14077.1</v>
      </c>
      <c r="E16" s="18">
        <f t="shared" si="11"/>
        <v>15484.810000000001</v>
      </c>
      <c r="F16" s="18">
        <f t="shared" si="12"/>
        <v>16751.749</v>
      </c>
      <c r="G16" s="2">
        <f t="shared" si="13"/>
        <v>17342.9872</v>
      </c>
      <c r="H16" s="142">
        <f t="shared" si="14"/>
        <v>18609.926200000002</v>
      </c>
      <c r="I16" s="146">
        <f t="shared" si="15"/>
        <v>20510.334699999999</v>
      </c>
    </row>
    <row r="17" spans="2:19" ht="15.75" thickBot="1" x14ac:dyDescent="0.3"/>
    <row r="18" spans="2:19" ht="15.75" thickBot="1" x14ac:dyDescent="0.3">
      <c r="B18" s="14" t="s">
        <v>5</v>
      </c>
      <c r="C18" s="25"/>
      <c r="D18" s="15"/>
      <c r="E18" s="15"/>
      <c r="F18" s="15"/>
      <c r="G18" s="15"/>
      <c r="H18" s="15"/>
      <c r="I18" s="143">
        <v>44075</v>
      </c>
      <c r="L18" s="14" t="s">
        <v>6</v>
      </c>
      <c r="M18" s="15"/>
      <c r="N18" s="15"/>
      <c r="O18" s="15"/>
      <c r="P18" s="15"/>
      <c r="Q18" s="15"/>
      <c r="R18" s="16"/>
      <c r="S18" s="143">
        <v>44075</v>
      </c>
    </row>
    <row r="19" spans="2:19" ht="15.75" thickBot="1" x14ac:dyDescent="0.3">
      <c r="B19" s="26">
        <v>205</v>
      </c>
      <c r="C19" s="27">
        <v>287</v>
      </c>
      <c r="D19" s="28">
        <f>B19*55/100+B19</f>
        <v>317.75</v>
      </c>
      <c r="E19" s="29">
        <f>D19*10/100+D19</f>
        <v>349.52499999999998</v>
      </c>
      <c r="F19" s="30">
        <f>D19*19/100+D19</f>
        <v>378.1225</v>
      </c>
      <c r="G19" s="18">
        <f>D19*23.2/100+D19</f>
        <v>391.46800000000002</v>
      </c>
      <c r="H19" s="142">
        <f>D19*32.2/100+D19</f>
        <v>420.06550000000004</v>
      </c>
      <c r="I19" s="148">
        <f>D19*45.7/100+D19</f>
        <v>462.96175000000005</v>
      </c>
      <c r="L19" s="31">
        <v>57</v>
      </c>
      <c r="M19" s="32">
        <v>80</v>
      </c>
      <c r="N19" s="32">
        <f>L19*55/100+L19</f>
        <v>88.35</v>
      </c>
      <c r="O19" s="33">
        <f>N19*10/100+N19</f>
        <v>97.185000000000002</v>
      </c>
      <c r="P19" s="34">
        <f>N19*19/100+N19</f>
        <v>105.1365</v>
      </c>
      <c r="Q19" s="34">
        <f>N19*23.2/100+N19</f>
        <v>108.84719999999999</v>
      </c>
      <c r="R19" s="13">
        <f>N19*32.2/100+N19</f>
        <v>116.7987</v>
      </c>
      <c r="S19" s="150">
        <f>N19*45.7/100+N19</f>
        <v>128.72594999999998</v>
      </c>
    </row>
    <row r="20" spans="2:19" ht="15.75" thickBot="1" x14ac:dyDescent="0.3">
      <c r="K20" s="1">
        <v>44075</v>
      </c>
    </row>
    <row r="21" spans="2:19" ht="15.75" thickBot="1" x14ac:dyDescent="0.3">
      <c r="B21" s="35" t="s">
        <v>7</v>
      </c>
      <c r="C21" s="36"/>
      <c r="D21" s="37">
        <v>2719</v>
      </c>
      <c r="E21" s="38">
        <v>3384</v>
      </c>
      <c r="F21" s="39">
        <f>D21*55/100+D21</f>
        <v>4214.45</v>
      </c>
      <c r="G21" s="40">
        <f t="shared" ref="G21:G23" si="16">F21*10/100+F21</f>
        <v>4635.8949999999995</v>
      </c>
      <c r="H21" s="40">
        <f t="shared" ref="H21:H23" si="17">F21*19/100+F21</f>
        <v>5015.1954999999998</v>
      </c>
      <c r="I21" s="40">
        <f t="shared" ref="I21:I23" si="18">F21*23.2/100+F21</f>
        <v>5192.2024000000001</v>
      </c>
      <c r="J21" s="41">
        <f t="shared" ref="J21:J23" si="19">F21*32.2/100+F21</f>
        <v>5571.5028999999995</v>
      </c>
      <c r="K21" s="41">
        <f t="shared" ref="K21:K23" si="20">F21*45.7/100+F21</f>
        <v>6140.4536499999995</v>
      </c>
    </row>
    <row r="22" spans="2:19" ht="15.75" thickBot="1" x14ac:dyDescent="0.3">
      <c r="B22" s="42" t="s">
        <v>8</v>
      </c>
      <c r="C22" s="43"/>
      <c r="D22" s="44">
        <v>1700</v>
      </c>
      <c r="E22" s="38">
        <v>2115</v>
      </c>
      <c r="F22" s="39">
        <f>D22*55/100+D22</f>
        <v>2635</v>
      </c>
      <c r="G22" s="40">
        <f t="shared" si="16"/>
        <v>2898.5</v>
      </c>
      <c r="H22" s="40">
        <f t="shared" si="17"/>
        <v>3135.65</v>
      </c>
      <c r="I22" s="40">
        <f t="shared" si="18"/>
        <v>3246.32</v>
      </c>
      <c r="J22" s="41">
        <f t="shared" si="19"/>
        <v>3483.4700000000003</v>
      </c>
      <c r="K22" s="41">
        <f t="shared" si="20"/>
        <v>3839.1950000000002</v>
      </c>
    </row>
    <row r="23" spans="2:19" ht="15.75" thickBot="1" x14ac:dyDescent="0.3">
      <c r="B23" s="35" t="s">
        <v>9</v>
      </c>
      <c r="C23" s="45"/>
      <c r="D23" s="37">
        <v>6906</v>
      </c>
      <c r="E23" s="46">
        <v>8595</v>
      </c>
      <c r="F23" s="40">
        <f>D23*55/100+D23</f>
        <v>10704.3</v>
      </c>
      <c r="G23" s="40">
        <f t="shared" si="16"/>
        <v>11774.73</v>
      </c>
      <c r="H23" s="40">
        <f t="shared" si="17"/>
        <v>12738.116999999998</v>
      </c>
      <c r="I23" s="40">
        <f t="shared" si="18"/>
        <v>13187.6976</v>
      </c>
      <c r="J23" s="41">
        <f t="shared" si="19"/>
        <v>14151.0846</v>
      </c>
      <c r="K23" s="41">
        <f t="shared" si="20"/>
        <v>15596.165099999998</v>
      </c>
    </row>
    <row r="24" spans="2:19" ht="15.75" thickBot="1" x14ac:dyDescent="0.3">
      <c r="N24" s="143">
        <v>44075</v>
      </c>
    </row>
    <row r="25" spans="2:19" ht="15.75" thickBot="1" x14ac:dyDescent="0.3">
      <c r="B25" s="47" t="s">
        <v>10</v>
      </c>
      <c r="C25" s="48"/>
      <c r="D25" s="48"/>
      <c r="E25" s="48"/>
      <c r="F25" s="49" t="s">
        <v>11</v>
      </c>
      <c r="G25" s="50">
        <v>309</v>
      </c>
      <c r="H25" s="50">
        <v>432</v>
      </c>
      <c r="I25" s="51">
        <f>G25*55/100+G25</f>
        <v>478.95</v>
      </c>
      <c r="J25" s="52">
        <f>I25*10/100+I25</f>
        <v>526.84500000000003</v>
      </c>
      <c r="K25" s="52">
        <f>I25*19/100+I25</f>
        <v>569.95049999999992</v>
      </c>
      <c r="L25" s="53">
        <f>I25*23.2/100+I25</f>
        <v>590.06639999999993</v>
      </c>
      <c r="M25" s="149">
        <f>I25*32.2/100+I25</f>
        <v>633.17190000000005</v>
      </c>
      <c r="N25" s="53">
        <f>I25*45.7/100+I25</f>
        <v>697.83015</v>
      </c>
    </row>
    <row r="26" spans="2:19" ht="15.75" thickBot="1" x14ac:dyDescent="0.3"/>
    <row r="27" spans="2:19" ht="15.75" thickBot="1" x14ac:dyDescent="0.3">
      <c r="B27" s="147" t="s">
        <v>57</v>
      </c>
      <c r="C27" s="139">
        <v>44058</v>
      </c>
      <c r="D27" s="159">
        <v>44089</v>
      </c>
    </row>
    <row r="28" spans="2:19" ht="15.75" thickBot="1" x14ac:dyDescent="0.3">
      <c r="B28" s="31">
        <v>28000</v>
      </c>
      <c r="C28" s="160">
        <v>14000</v>
      </c>
      <c r="D28" s="13">
        <v>14000</v>
      </c>
    </row>
  </sheetData>
  <mergeCells count="1">
    <mergeCell ref="B2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34" workbookViewId="0">
      <selection activeCell="N8" sqref="N8"/>
    </sheetView>
  </sheetViews>
  <sheetFormatPr baseColWidth="10" defaultRowHeight="15" x14ac:dyDescent="0.25"/>
  <cols>
    <col min="2" max="2" width="14.7109375" bestFit="1" customWidth="1"/>
    <col min="4" max="4" width="17" customWidth="1"/>
    <col min="5" max="5" width="11.85546875" bestFit="1" customWidth="1"/>
    <col min="6" max="10" width="11.5703125" bestFit="1" customWidth="1"/>
  </cols>
  <sheetData>
    <row r="1" spans="1:10" x14ac:dyDescent="0.25">
      <c r="A1" s="191" t="s">
        <v>12</v>
      </c>
      <c r="B1" s="192"/>
      <c r="C1" s="192"/>
      <c r="D1" s="192"/>
      <c r="E1" s="181" t="s">
        <v>55</v>
      </c>
      <c r="F1" s="182"/>
      <c r="G1" s="182"/>
      <c r="H1" s="182"/>
      <c r="I1" s="182"/>
      <c r="J1" s="153"/>
    </row>
    <row r="2" spans="1:10" ht="15.75" thickBot="1" x14ac:dyDescent="0.3">
      <c r="A2" s="193"/>
      <c r="B2" s="194"/>
      <c r="C2" s="194"/>
      <c r="D2" s="194"/>
      <c r="E2" s="183"/>
      <c r="F2" s="184"/>
      <c r="G2" s="184"/>
      <c r="H2" s="184"/>
      <c r="I2" s="184"/>
      <c r="J2" s="154"/>
    </row>
    <row r="3" spans="1:10" ht="24" thickBot="1" x14ac:dyDescent="0.3">
      <c r="A3" s="54" t="s">
        <v>0</v>
      </c>
      <c r="B3" s="55" t="s">
        <v>13</v>
      </c>
      <c r="C3" s="55" t="s">
        <v>14</v>
      </c>
      <c r="D3" s="56" t="s">
        <v>15</v>
      </c>
      <c r="E3" s="57" t="s">
        <v>16</v>
      </c>
      <c r="F3" s="57" t="s">
        <v>17</v>
      </c>
      <c r="G3" s="57" t="s">
        <v>18</v>
      </c>
      <c r="H3" s="57" t="s">
        <v>19</v>
      </c>
      <c r="I3" s="152" t="s">
        <v>20</v>
      </c>
      <c r="J3" s="156" t="s">
        <v>54</v>
      </c>
    </row>
    <row r="4" spans="1:10" ht="15.75" thickBot="1" x14ac:dyDescent="0.3">
      <c r="A4" s="58"/>
      <c r="B4" s="59"/>
      <c r="C4" s="60" t="s">
        <v>21</v>
      </c>
      <c r="D4" s="64">
        <v>26834</v>
      </c>
      <c r="E4" s="237">
        <v>29708.645400000005</v>
      </c>
      <c r="F4" s="238">
        <f>E4*10/100+E4</f>
        <v>32679.509940000004</v>
      </c>
      <c r="G4" s="238">
        <f>E4*19/100+E4</f>
        <v>35353.288026000009</v>
      </c>
      <c r="H4" s="238">
        <f>E4*23.2/100+E4</f>
        <v>36601.051132800007</v>
      </c>
      <c r="I4" s="239">
        <f>E4*32.2/100+E4</f>
        <v>39274.829218800005</v>
      </c>
      <c r="J4" s="243">
        <f>E4*45.7/100+E4</f>
        <v>43285.496347800006</v>
      </c>
    </row>
    <row r="5" spans="1:10" ht="15.75" thickBot="1" x14ac:dyDescent="0.3">
      <c r="A5" s="61" t="s">
        <v>22</v>
      </c>
      <c r="B5" s="62"/>
      <c r="C5" s="63" t="s">
        <v>23</v>
      </c>
      <c r="D5" s="64">
        <v>36226</v>
      </c>
      <c r="E5" s="240">
        <v>40107.059409999987</v>
      </c>
      <c r="F5" s="241">
        <f t="shared" ref="F5:F18" si="0">E5*10/100+E5</f>
        <v>44117.765350999987</v>
      </c>
      <c r="G5" s="241">
        <f t="shared" ref="G5:G18" si="1">E5*19/100+E5</f>
        <v>47727.400697899982</v>
      </c>
      <c r="H5" s="241">
        <f t="shared" ref="H5:H34" si="2">E5*23.2/100+E5</f>
        <v>49411.897193119985</v>
      </c>
      <c r="I5" s="242">
        <f t="shared" ref="I5:I18" si="3">E5*32.2/100+E5</f>
        <v>53021.53254001998</v>
      </c>
      <c r="J5" s="243">
        <f t="shared" ref="J5:J27" si="4">E5*45.7/100+E5</f>
        <v>58435.985560369983</v>
      </c>
    </row>
    <row r="6" spans="1:10" ht="15.75" thickBot="1" x14ac:dyDescent="0.3">
      <c r="A6" s="65"/>
      <c r="B6" s="66"/>
      <c r="C6" s="67" t="s">
        <v>24</v>
      </c>
      <c r="D6" s="64">
        <v>33276</v>
      </c>
      <c r="E6" s="240">
        <v>36840.932579999993</v>
      </c>
      <c r="F6" s="241">
        <f t="shared" si="0"/>
        <v>40525.025837999994</v>
      </c>
      <c r="G6" s="241">
        <f t="shared" si="1"/>
        <v>43840.709770199988</v>
      </c>
      <c r="H6" s="241">
        <f t="shared" si="2"/>
        <v>45388.02893855999</v>
      </c>
      <c r="I6" s="242">
        <f t="shared" si="3"/>
        <v>48703.712870759991</v>
      </c>
      <c r="J6" s="243">
        <f t="shared" si="4"/>
        <v>53677.238769059986</v>
      </c>
    </row>
    <row r="7" spans="1:10" ht="15.75" thickBot="1" x14ac:dyDescent="0.3">
      <c r="A7" s="68"/>
      <c r="B7" s="69"/>
      <c r="C7" s="70" t="s">
        <v>21</v>
      </c>
      <c r="D7" s="64">
        <v>28708</v>
      </c>
      <c r="E7" s="240">
        <v>31784.699280000001</v>
      </c>
      <c r="F7" s="241">
        <f t="shared" si="0"/>
        <v>34963.169207999999</v>
      </c>
      <c r="G7" s="241">
        <f t="shared" si="1"/>
        <v>37823.7921432</v>
      </c>
      <c r="H7" s="241">
        <f t="shared" si="2"/>
        <v>39158.749512959999</v>
      </c>
      <c r="I7" s="242">
        <f t="shared" si="3"/>
        <v>42019.37244816</v>
      </c>
      <c r="J7" s="243">
        <f t="shared" si="4"/>
        <v>46310.306850959998</v>
      </c>
    </row>
    <row r="8" spans="1:10" ht="15.75" thickBot="1" x14ac:dyDescent="0.3">
      <c r="A8" s="61" t="s">
        <v>25</v>
      </c>
      <c r="B8" s="62"/>
      <c r="C8" s="63" t="s">
        <v>23</v>
      </c>
      <c r="D8" s="64">
        <v>38755</v>
      </c>
      <c r="E8" s="240">
        <v>42908.024420000009</v>
      </c>
      <c r="F8" s="241">
        <f t="shared" si="0"/>
        <v>47198.826862000009</v>
      </c>
      <c r="G8" s="241">
        <f t="shared" si="1"/>
        <v>51060.549059800011</v>
      </c>
      <c r="H8" s="241">
        <f t="shared" si="2"/>
        <v>52862.686085440015</v>
      </c>
      <c r="I8" s="242">
        <f t="shared" si="3"/>
        <v>56724.408283240016</v>
      </c>
      <c r="J8" s="243">
        <f t="shared" si="4"/>
        <v>62516.991579940011</v>
      </c>
    </row>
    <row r="9" spans="1:10" ht="15.75" thickBot="1" x14ac:dyDescent="0.3">
      <c r="A9" s="65"/>
      <c r="B9" s="66"/>
      <c r="C9" s="67" t="s">
        <v>24</v>
      </c>
      <c r="D9" s="64">
        <v>35595</v>
      </c>
      <c r="E9" s="240">
        <v>39410.578070000018</v>
      </c>
      <c r="F9" s="241">
        <f t="shared" si="0"/>
        <v>43351.635877000022</v>
      </c>
      <c r="G9" s="241">
        <f t="shared" si="1"/>
        <v>46898.587903300024</v>
      </c>
      <c r="H9" s="241">
        <f t="shared" si="2"/>
        <v>48553.832182240018</v>
      </c>
      <c r="I9" s="242">
        <f t="shared" si="3"/>
        <v>52100.784208540026</v>
      </c>
      <c r="J9" s="243">
        <f t="shared" si="4"/>
        <v>57421.212247990028</v>
      </c>
    </row>
    <row r="10" spans="1:10" ht="15.75" thickBot="1" x14ac:dyDescent="0.3">
      <c r="A10" s="71"/>
      <c r="B10" s="72"/>
      <c r="C10" s="68" t="s">
        <v>21</v>
      </c>
      <c r="D10" s="64">
        <v>30859</v>
      </c>
      <c r="E10" s="240">
        <v>34166.494690000014</v>
      </c>
      <c r="F10" s="241">
        <v>37581</v>
      </c>
      <c r="G10" s="241">
        <f t="shared" si="1"/>
        <v>40658.128681100017</v>
      </c>
      <c r="H10" s="241">
        <f t="shared" si="2"/>
        <v>42093.121458080015</v>
      </c>
      <c r="I10" s="242">
        <f t="shared" si="3"/>
        <v>45168.105980180022</v>
      </c>
      <c r="J10" s="243">
        <f t="shared" si="4"/>
        <v>49780.582763330021</v>
      </c>
    </row>
    <row r="11" spans="1:10" ht="15.75" thickBot="1" x14ac:dyDescent="0.3">
      <c r="A11" s="61" t="s">
        <v>26</v>
      </c>
      <c r="B11" s="62"/>
      <c r="C11" s="63" t="s">
        <v>23</v>
      </c>
      <c r="D11" s="64">
        <v>41659</v>
      </c>
      <c r="E11" s="240">
        <v>46121.75505</v>
      </c>
      <c r="F11" s="241">
        <v>50735</v>
      </c>
      <c r="G11" s="241">
        <f t="shared" si="1"/>
        <v>54884.888509500001</v>
      </c>
      <c r="H11" s="241">
        <f t="shared" si="2"/>
        <v>56822.0022216</v>
      </c>
      <c r="I11" s="242">
        <f t="shared" si="3"/>
        <v>60972.960176100001</v>
      </c>
      <c r="J11" s="243">
        <f t="shared" si="4"/>
        <v>67199.397107850004</v>
      </c>
    </row>
    <row r="12" spans="1:10" ht="15.75" thickBot="1" x14ac:dyDescent="0.3">
      <c r="A12" s="65"/>
      <c r="B12" s="59"/>
      <c r="C12" s="67" t="s">
        <v>24</v>
      </c>
      <c r="D12" s="64">
        <v>38263</v>
      </c>
      <c r="E12" s="240">
        <v>42362.327699999994</v>
      </c>
      <c r="F12" s="241">
        <f t="shared" si="0"/>
        <v>46598.560469999997</v>
      </c>
      <c r="G12" s="241">
        <f t="shared" si="1"/>
        <v>50411.169962999993</v>
      </c>
      <c r="H12" s="241">
        <f t="shared" si="2"/>
        <v>52190.387726399989</v>
      </c>
      <c r="I12" s="242">
        <f t="shared" si="3"/>
        <v>56002.997219399993</v>
      </c>
      <c r="J12" s="243">
        <f t="shared" si="4"/>
        <v>61721.911458899995</v>
      </c>
    </row>
    <row r="13" spans="1:10" ht="15.75" thickBot="1" x14ac:dyDescent="0.3">
      <c r="A13" s="68"/>
      <c r="B13" s="73" t="s">
        <v>27</v>
      </c>
      <c r="C13" s="74" t="s">
        <v>21</v>
      </c>
      <c r="D13" s="64">
        <v>33013</v>
      </c>
      <c r="E13" s="240">
        <v>36548.581190000004</v>
      </c>
      <c r="F13" s="241">
        <v>40205</v>
      </c>
      <c r="G13" s="241">
        <f t="shared" si="1"/>
        <v>43492.811616100007</v>
      </c>
      <c r="H13" s="241">
        <f t="shared" si="2"/>
        <v>45027.852026080007</v>
      </c>
      <c r="I13" s="242">
        <f t="shared" si="3"/>
        <v>48317.224333180005</v>
      </c>
      <c r="J13" s="243">
        <f t="shared" si="4"/>
        <v>53251.282793830003</v>
      </c>
    </row>
    <row r="14" spans="1:10" ht="15.75" thickBot="1" x14ac:dyDescent="0.3">
      <c r="A14" s="61" t="s">
        <v>28</v>
      </c>
      <c r="B14" s="75"/>
      <c r="C14" s="63" t="s">
        <v>23</v>
      </c>
      <c r="D14" s="64">
        <v>44567</v>
      </c>
      <c r="E14" s="240">
        <v>49341.889660000001</v>
      </c>
      <c r="F14" s="241">
        <f t="shared" si="0"/>
        <v>54276.078626000002</v>
      </c>
      <c r="G14" s="241">
        <f t="shared" si="1"/>
        <v>58716.848695399996</v>
      </c>
      <c r="H14" s="241">
        <f t="shared" si="2"/>
        <v>60789.20806112</v>
      </c>
      <c r="I14" s="242">
        <f t="shared" si="3"/>
        <v>65229.978130520001</v>
      </c>
      <c r="J14" s="243">
        <f t="shared" si="4"/>
        <v>71891.133234620007</v>
      </c>
    </row>
    <row r="15" spans="1:10" ht="15.75" thickBot="1" x14ac:dyDescent="0.3">
      <c r="A15" s="76"/>
      <c r="B15" s="66"/>
      <c r="C15" s="77" t="s">
        <v>24</v>
      </c>
      <c r="D15" s="64">
        <v>40934</v>
      </c>
      <c r="E15" s="240">
        <v>45320.481310000003</v>
      </c>
      <c r="F15" s="241">
        <f t="shared" si="0"/>
        <v>49852.529441000006</v>
      </c>
      <c r="G15" s="241">
        <f t="shared" si="1"/>
        <v>53931.372758900005</v>
      </c>
      <c r="H15" s="241">
        <f t="shared" si="2"/>
        <v>55834.832973919998</v>
      </c>
      <c r="I15" s="242">
        <f t="shared" si="3"/>
        <v>59913.676291820004</v>
      </c>
      <c r="J15" s="243">
        <f t="shared" si="4"/>
        <v>66031.941268670009</v>
      </c>
    </row>
    <row r="16" spans="1:10" ht="15.75" thickBot="1" x14ac:dyDescent="0.3">
      <c r="A16" s="68"/>
      <c r="B16" s="73" t="s">
        <v>29</v>
      </c>
      <c r="C16" s="74" t="s">
        <v>21</v>
      </c>
      <c r="D16" s="64">
        <f>D13*7.5/100+D13</f>
        <v>35488.974999999999</v>
      </c>
      <c r="E16" s="240">
        <v>39289.724779250006</v>
      </c>
      <c r="F16" s="241">
        <f t="shared" si="0"/>
        <v>43218.697257175008</v>
      </c>
      <c r="G16" s="241">
        <f t="shared" si="1"/>
        <v>46754.772487307506</v>
      </c>
      <c r="H16" s="241">
        <f t="shared" si="2"/>
        <v>48404.940928036005</v>
      </c>
      <c r="I16" s="242">
        <f t="shared" si="3"/>
        <v>51941.01615816851</v>
      </c>
      <c r="J16" s="243">
        <f t="shared" si="4"/>
        <v>57245.129003367256</v>
      </c>
    </row>
    <row r="17" spans="1:10" ht="15.75" thickBot="1" x14ac:dyDescent="0.3">
      <c r="A17" s="78" t="s">
        <v>30</v>
      </c>
      <c r="B17" s="79"/>
      <c r="C17" s="61" t="s">
        <v>23</v>
      </c>
      <c r="D17" s="64">
        <f>D14*7.5/100+D14</f>
        <v>47909.525000000001</v>
      </c>
      <c r="E17" s="240">
        <v>53042.531384500006</v>
      </c>
      <c r="F17" s="241">
        <f t="shared" si="0"/>
        <v>58346.784522950009</v>
      </c>
      <c r="G17" s="241">
        <f t="shared" si="1"/>
        <v>63120.612347555005</v>
      </c>
      <c r="H17" s="241">
        <f t="shared" si="2"/>
        <v>65348.398665704008</v>
      </c>
      <c r="I17" s="242">
        <f t="shared" si="3"/>
        <v>70122.226490309011</v>
      </c>
      <c r="J17" s="243">
        <f t="shared" si="4"/>
        <v>77282.968227216508</v>
      </c>
    </row>
    <row r="18" spans="1:10" ht="15.75" thickBot="1" x14ac:dyDescent="0.3">
      <c r="A18" s="76"/>
      <c r="B18" s="80"/>
      <c r="C18" s="77" t="s">
        <v>24</v>
      </c>
      <c r="D18" s="64">
        <f>D15*7.5/100+D15</f>
        <v>44004.05</v>
      </c>
      <c r="E18" s="240">
        <v>48719.517408250002</v>
      </c>
      <c r="F18" s="241">
        <f t="shared" si="0"/>
        <v>53591.469149075005</v>
      </c>
      <c r="G18" s="241">
        <f t="shared" si="1"/>
        <v>57976.225715817505</v>
      </c>
      <c r="H18" s="241">
        <f t="shared" si="2"/>
        <v>60022.445446964004</v>
      </c>
      <c r="I18" s="242">
        <f t="shared" si="3"/>
        <v>64407.202013706505</v>
      </c>
      <c r="J18" s="243">
        <f t="shared" si="4"/>
        <v>70984.336863820252</v>
      </c>
    </row>
    <row r="19" spans="1:10" ht="15.75" thickBot="1" x14ac:dyDescent="0.3">
      <c r="A19" s="68"/>
      <c r="B19" s="81"/>
      <c r="C19" s="74" t="s">
        <v>21</v>
      </c>
      <c r="D19" s="64">
        <f>D13*15/100+D13</f>
        <v>37964.949999999997</v>
      </c>
      <c r="E19" s="240">
        <f>D19*15/100+D19</f>
        <v>43659.692499999997</v>
      </c>
      <c r="F19" s="241">
        <f>F13*15/100+F13</f>
        <v>46235.75</v>
      </c>
      <c r="G19" s="241">
        <f>G13*15/100+F19</f>
        <v>52759.671742414997</v>
      </c>
      <c r="H19" s="241">
        <f t="shared" si="2"/>
        <v>53788.741159999998</v>
      </c>
      <c r="I19" s="242">
        <f>I13*15/100+I13</f>
        <v>55564.807983157007</v>
      </c>
      <c r="J19" s="243">
        <f t="shared" si="4"/>
        <v>63612.1719725</v>
      </c>
    </row>
    <row r="20" spans="1:10" ht="15.75" thickBot="1" x14ac:dyDescent="0.3">
      <c r="A20" s="61" t="s">
        <v>31</v>
      </c>
      <c r="B20" s="82" t="s">
        <v>32</v>
      </c>
      <c r="C20" s="63" t="s">
        <v>23</v>
      </c>
      <c r="D20" s="64">
        <f>D14*15/100+D14</f>
        <v>51252.05</v>
      </c>
      <c r="E20" s="240">
        <f t="shared" ref="E20:E27" si="5">D20*15/100+D20</f>
        <v>58939.857500000006</v>
      </c>
      <c r="F20" s="241">
        <f>F14*15/100+F14</f>
        <v>62417.490419900001</v>
      </c>
      <c r="G20" s="241">
        <f t="shared" ref="G20" si="6">G14*15/100+F20</f>
        <v>71225.017724210004</v>
      </c>
      <c r="H20" s="241">
        <f t="shared" si="2"/>
        <v>72613.904440000013</v>
      </c>
      <c r="I20" s="242">
        <f>I14*15/100+I14</f>
        <v>75014.474850098006</v>
      </c>
      <c r="J20" s="243">
        <f t="shared" si="4"/>
        <v>85875.372377500011</v>
      </c>
    </row>
    <row r="21" spans="1:10" ht="15.75" thickBot="1" x14ac:dyDescent="0.3">
      <c r="A21" s="76"/>
      <c r="B21" s="66"/>
      <c r="C21" s="77" t="s">
        <v>24</v>
      </c>
      <c r="D21" s="64">
        <f>D15*15/100+D15</f>
        <v>47074.1</v>
      </c>
      <c r="E21" s="240">
        <f t="shared" si="5"/>
        <v>54135.214999999997</v>
      </c>
      <c r="F21" s="241">
        <f>F15*15/100+F15</f>
        <v>57330.408857150003</v>
      </c>
      <c r="G21" s="241">
        <f>G15*15/100+G15</f>
        <v>62021.078672735006</v>
      </c>
      <c r="H21" s="241">
        <f t="shared" si="2"/>
        <v>66694.584879999995</v>
      </c>
      <c r="I21" s="242">
        <f>I15*15/100+I15</f>
        <v>68900.727735592998</v>
      </c>
      <c r="J21" s="243">
        <f t="shared" si="4"/>
        <v>78875.008254999993</v>
      </c>
    </row>
    <row r="22" spans="1:10" ht="15.75" thickBot="1" x14ac:dyDescent="0.3">
      <c r="A22" s="68"/>
      <c r="B22" s="81"/>
      <c r="C22" s="74" t="s">
        <v>21</v>
      </c>
      <c r="D22" s="64">
        <f>D19*7.5/100+D19</f>
        <v>40812.321249999994</v>
      </c>
      <c r="E22" s="240">
        <f t="shared" si="5"/>
        <v>46934.169437499993</v>
      </c>
      <c r="F22" s="241">
        <f>E22*10/100+E22</f>
        <v>51627.586381249996</v>
      </c>
      <c r="G22" s="241">
        <f>E22*19/100+E22</f>
        <v>55851.661630624993</v>
      </c>
      <c r="H22" s="241">
        <f t="shared" si="2"/>
        <v>57822.896746999992</v>
      </c>
      <c r="I22" s="242">
        <f>E22*32.2/100+E22</f>
        <v>62046.971996374996</v>
      </c>
      <c r="J22" s="243">
        <f t="shared" si="4"/>
        <v>68383.084870437495</v>
      </c>
    </row>
    <row r="23" spans="1:10" ht="15.75" thickBot="1" x14ac:dyDescent="0.3">
      <c r="A23" s="78" t="s">
        <v>33</v>
      </c>
      <c r="B23" s="79"/>
      <c r="C23" s="61" t="s">
        <v>23</v>
      </c>
      <c r="D23" s="64">
        <f>D20*7.5/100+D20</f>
        <v>55095.953750000001</v>
      </c>
      <c r="E23" s="240">
        <f t="shared" si="5"/>
        <v>63360.3468125</v>
      </c>
      <c r="F23" s="241">
        <f t="shared" ref="F23:F24" si="7">E23*10/100+E23</f>
        <v>69696.381493749999</v>
      </c>
      <c r="G23" s="241">
        <f t="shared" ref="G23:G24" si="8">E23*19/100+E23</f>
        <v>75398.812706875004</v>
      </c>
      <c r="H23" s="241">
        <f t="shared" si="2"/>
        <v>78059.947272999998</v>
      </c>
      <c r="I23" s="242">
        <f t="shared" ref="I23:I24" si="9">E23*32.2/100+E23</f>
        <v>83762.378486125002</v>
      </c>
      <c r="J23" s="243">
        <f t="shared" si="4"/>
        <v>92316.025305812494</v>
      </c>
    </row>
    <row r="24" spans="1:10" ht="15.75" thickBot="1" x14ac:dyDescent="0.3">
      <c r="A24" s="76"/>
      <c r="B24" s="80"/>
      <c r="C24" s="77" t="s">
        <v>24</v>
      </c>
      <c r="D24" s="64">
        <f>D21*7.5/100+D21</f>
        <v>50604.657500000001</v>
      </c>
      <c r="E24" s="240">
        <f t="shared" si="5"/>
        <v>58195.356125000006</v>
      </c>
      <c r="F24" s="241">
        <f t="shared" si="7"/>
        <v>64014.891737500002</v>
      </c>
      <c r="G24" s="241">
        <f t="shared" si="8"/>
        <v>69252.473788750009</v>
      </c>
      <c r="H24" s="241">
        <f t="shared" si="2"/>
        <v>71696.678746000005</v>
      </c>
      <c r="I24" s="242">
        <f t="shared" si="9"/>
        <v>76934.260797250012</v>
      </c>
      <c r="J24" s="243">
        <f t="shared" si="4"/>
        <v>84790.633874125007</v>
      </c>
    </row>
    <row r="25" spans="1:10" ht="15.75" thickBot="1" x14ac:dyDescent="0.3">
      <c r="A25" s="68"/>
      <c r="B25" s="81"/>
      <c r="C25" s="74" t="s">
        <v>21</v>
      </c>
      <c r="D25" s="64">
        <f>D19*15/100+D19</f>
        <v>43659.692499999997</v>
      </c>
      <c r="E25" s="240">
        <f t="shared" si="5"/>
        <v>50208.646374999997</v>
      </c>
      <c r="F25" s="241">
        <f t="shared" ref="F25:I27" si="10">F19*15/100+F19</f>
        <v>53171.112500000003</v>
      </c>
      <c r="G25" s="241">
        <f t="shared" si="10"/>
        <v>60673.622503777246</v>
      </c>
      <c r="H25" s="241">
        <f t="shared" si="2"/>
        <v>61857.052333999993</v>
      </c>
      <c r="I25" s="242">
        <f t="shared" si="10"/>
        <v>63899.529180630561</v>
      </c>
      <c r="J25" s="243">
        <f t="shared" si="4"/>
        <v>73153.997768375004</v>
      </c>
    </row>
    <row r="26" spans="1:10" ht="15.75" thickBot="1" x14ac:dyDescent="0.3">
      <c r="A26" s="61" t="s">
        <v>34</v>
      </c>
      <c r="B26" s="80"/>
      <c r="C26" s="63" t="s">
        <v>23</v>
      </c>
      <c r="D26" s="64">
        <f>D20*15/100+D20</f>
        <v>58939.857500000006</v>
      </c>
      <c r="E26" s="240">
        <f t="shared" si="5"/>
        <v>67780.836125000002</v>
      </c>
      <c r="F26" s="241">
        <f t="shared" si="10"/>
        <v>71780.113982884999</v>
      </c>
      <c r="G26" s="241">
        <f t="shared" si="10"/>
        <v>81908.770382841511</v>
      </c>
      <c r="H26" s="241">
        <f t="shared" si="2"/>
        <v>83505.990105999997</v>
      </c>
      <c r="I26" s="242">
        <f t="shared" si="10"/>
        <v>86266.646077612706</v>
      </c>
      <c r="J26" s="243">
        <f t="shared" si="4"/>
        <v>98756.678234125007</v>
      </c>
    </row>
    <row r="27" spans="1:10" ht="15.75" thickBot="1" x14ac:dyDescent="0.3">
      <c r="A27" s="83"/>
      <c r="B27" s="82" t="s">
        <v>35</v>
      </c>
      <c r="C27" s="84" t="s">
        <v>24</v>
      </c>
      <c r="D27" s="64">
        <f>D21*15/100+D21</f>
        <v>54135.214999999997</v>
      </c>
      <c r="E27" s="252">
        <f t="shared" si="5"/>
        <v>62255.49725</v>
      </c>
      <c r="F27" s="250">
        <f t="shared" si="10"/>
        <v>65929.970185722501</v>
      </c>
      <c r="G27" s="250">
        <f t="shared" si="10"/>
        <v>71324.240473645259</v>
      </c>
      <c r="H27" s="250">
        <f t="shared" si="2"/>
        <v>76698.772612000001</v>
      </c>
      <c r="I27" s="251">
        <f t="shared" si="10"/>
        <v>79235.836895931949</v>
      </c>
      <c r="J27" s="253">
        <f t="shared" si="4"/>
        <v>90706.259493250007</v>
      </c>
    </row>
    <row r="28" spans="1:10" ht="15.75" thickBot="1" x14ac:dyDescent="0.3">
      <c r="A28" s="185" t="s">
        <v>36</v>
      </c>
      <c r="B28" s="186"/>
      <c r="C28" s="187"/>
      <c r="D28" s="85"/>
      <c r="E28" s="86"/>
    </row>
    <row r="29" spans="1:10" ht="15.75" thickBot="1" x14ac:dyDescent="0.3">
      <c r="A29" s="188" t="s">
        <v>37</v>
      </c>
      <c r="B29" s="189"/>
      <c r="C29" s="190"/>
    </row>
    <row r="30" spans="1:10" ht="15.75" thickBot="1" x14ac:dyDescent="0.3">
      <c r="A30" s="185" t="s">
        <v>38</v>
      </c>
      <c r="B30" s="186"/>
      <c r="C30" s="187"/>
      <c r="D30" s="87">
        <v>287</v>
      </c>
      <c r="E30" s="88">
        <v>318</v>
      </c>
      <c r="F30" s="87">
        <v>350</v>
      </c>
      <c r="G30" s="87">
        <v>378</v>
      </c>
      <c r="H30" s="87">
        <f t="shared" si="2"/>
        <v>391.77600000000001</v>
      </c>
      <c r="I30" s="87">
        <f>E30*32.2/100+E30</f>
        <v>420.39600000000002</v>
      </c>
      <c r="J30" s="155">
        <f>E30*45.7/100+E30</f>
        <v>463.32600000000002</v>
      </c>
    </row>
    <row r="31" spans="1:10" ht="15.75" thickBot="1" x14ac:dyDescent="0.3">
      <c r="A31" s="185" t="s">
        <v>39</v>
      </c>
      <c r="B31" s="186"/>
      <c r="C31" s="187"/>
      <c r="D31" s="87">
        <v>3148</v>
      </c>
      <c r="E31" s="87">
        <v>3486</v>
      </c>
      <c r="F31" s="87">
        <v>3834</v>
      </c>
      <c r="G31" s="87">
        <v>4148</v>
      </c>
      <c r="H31" s="87">
        <f t="shared" si="2"/>
        <v>4294.7520000000004</v>
      </c>
      <c r="I31" s="87">
        <f t="shared" ref="I31:I34" si="11">E31*32.2/100+E31</f>
        <v>4608.4920000000002</v>
      </c>
      <c r="J31" s="155">
        <f t="shared" ref="J31:J34" si="12">E31*45.7/100+E31</f>
        <v>5079.1019999999999</v>
      </c>
    </row>
    <row r="32" spans="1:10" ht="15.75" thickBot="1" x14ac:dyDescent="0.3">
      <c r="A32" s="185" t="s">
        <v>40</v>
      </c>
      <c r="B32" s="186"/>
      <c r="C32" s="187"/>
      <c r="D32" s="87">
        <v>1966</v>
      </c>
      <c r="E32" s="87">
        <v>2178</v>
      </c>
      <c r="F32" s="87">
        <v>2396</v>
      </c>
      <c r="G32" s="87">
        <v>2592</v>
      </c>
      <c r="H32" s="87">
        <f t="shared" si="2"/>
        <v>2683.2959999999998</v>
      </c>
      <c r="I32" s="87">
        <f t="shared" si="11"/>
        <v>2879.3159999999998</v>
      </c>
      <c r="J32" s="155">
        <f t="shared" si="12"/>
        <v>3173.346</v>
      </c>
    </row>
    <row r="33" spans="1:10" ht="15.75" thickBot="1" x14ac:dyDescent="0.3">
      <c r="A33" s="185" t="s">
        <v>41</v>
      </c>
      <c r="B33" s="186"/>
      <c r="C33" s="187"/>
      <c r="D33" s="89">
        <v>7995</v>
      </c>
      <c r="E33" s="87">
        <v>8851</v>
      </c>
      <c r="F33" s="87">
        <v>9736</v>
      </c>
      <c r="G33" s="87">
        <v>10533</v>
      </c>
      <c r="H33" s="87">
        <f t="shared" si="2"/>
        <v>10904.432000000001</v>
      </c>
      <c r="I33" s="87">
        <f t="shared" si="11"/>
        <v>11701.022000000001</v>
      </c>
      <c r="J33" s="155">
        <f t="shared" si="12"/>
        <v>12895.906999999999</v>
      </c>
    </row>
    <row r="34" spans="1:10" ht="15.75" thickBot="1" x14ac:dyDescent="0.3">
      <c r="A34" s="185" t="s">
        <v>42</v>
      </c>
      <c r="B34" s="186"/>
      <c r="C34" s="187"/>
      <c r="D34" s="90">
        <v>432</v>
      </c>
      <c r="E34" s="87">
        <v>479</v>
      </c>
      <c r="F34" s="87">
        <v>527</v>
      </c>
      <c r="G34" s="87">
        <v>570</v>
      </c>
      <c r="H34" s="87">
        <f t="shared" si="2"/>
        <v>590.12799999999993</v>
      </c>
      <c r="I34" s="87">
        <f t="shared" si="11"/>
        <v>633.23800000000006</v>
      </c>
      <c r="J34" s="155">
        <f t="shared" si="12"/>
        <v>697.90300000000002</v>
      </c>
    </row>
    <row r="35" spans="1:10" ht="15.75" thickBot="1" x14ac:dyDescent="0.3">
      <c r="A35" s="185" t="s">
        <v>43</v>
      </c>
      <c r="B35" s="186"/>
      <c r="C35" s="187"/>
      <c r="D35" s="91">
        <v>14000</v>
      </c>
      <c r="E35" s="92">
        <v>14000</v>
      </c>
    </row>
  </sheetData>
  <mergeCells count="10">
    <mergeCell ref="A32:C32"/>
    <mergeCell ref="A33:C33"/>
    <mergeCell ref="A34:C34"/>
    <mergeCell ref="A35:C35"/>
    <mergeCell ref="A1:D2"/>
    <mergeCell ref="E1:I2"/>
    <mergeCell ref="A28:C28"/>
    <mergeCell ref="A29:C29"/>
    <mergeCell ref="A30:C30"/>
    <mergeCell ref="A31:C3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opLeftCell="A37" workbookViewId="0">
      <selection activeCell="K11" sqref="K11"/>
    </sheetView>
  </sheetViews>
  <sheetFormatPr baseColWidth="10" defaultRowHeight="15" x14ac:dyDescent="0.25"/>
  <sheetData>
    <row r="1" spans="2:9" ht="15.75" thickBot="1" x14ac:dyDescent="0.3"/>
    <row r="2" spans="2:9" ht="15" customHeight="1" x14ac:dyDescent="0.25">
      <c r="B2" s="181" t="s">
        <v>235</v>
      </c>
      <c r="C2" s="182"/>
      <c r="D2" s="182"/>
      <c r="E2" s="182"/>
      <c r="F2" s="182"/>
      <c r="G2" s="153"/>
    </row>
    <row r="3" spans="2:9" ht="15.75" thickBot="1" x14ac:dyDescent="0.3">
      <c r="B3" s="183"/>
      <c r="C3" s="184"/>
      <c r="D3" s="184"/>
      <c r="E3" s="184"/>
      <c r="F3" s="184"/>
      <c r="G3" s="163"/>
    </row>
    <row r="4" spans="2:9" ht="15.75" customHeight="1" x14ac:dyDescent="0.4">
      <c r="B4" s="93"/>
      <c r="E4" s="171"/>
      <c r="F4" s="171"/>
      <c r="G4" s="171"/>
      <c r="H4" s="171"/>
      <c r="I4" s="172"/>
    </row>
    <row r="5" spans="2:9" ht="26.25" thickBot="1" x14ac:dyDescent="0.3">
      <c r="B5" s="162"/>
      <c r="C5" s="162"/>
      <c r="D5" s="162"/>
      <c r="E5" s="164" t="s">
        <v>58</v>
      </c>
      <c r="F5" s="164" t="s">
        <v>59</v>
      </c>
      <c r="G5" s="164" t="s">
        <v>60</v>
      </c>
      <c r="H5" s="164" t="s">
        <v>61</v>
      </c>
      <c r="I5" s="165" t="s">
        <v>62</v>
      </c>
    </row>
    <row r="6" spans="2:9" ht="15.75" customHeight="1" thickBot="1" x14ac:dyDescent="0.3">
      <c r="B6" s="195">
        <v>2</v>
      </c>
      <c r="C6" s="198" t="s">
        <v>63</v>
      </c>
      <c r="D6" s="174" t="s">
        <v>21</v>
      </c>
      <c r="E6" s="244" t="s">
        <v>64</v>
      </c>
      <c r="F6" s="245" t="s">
        <v>65</v>
      </c>
      <c r="G6" s="246" t="s">
        <v>66</v>
      </c>
      <c r="H6" s="244" t="s">
        <v>67</v>
      </c>
      <c r="I6" s="245" t="s">
        <v>68</v>
      </c>
    </row>
    <row r="7" spans="2:9" ht="15.75" thickBot="1" x14ac:dyDescent="0.3">
      <c r="B7" s="196"/>
      <c r="C7" s="199"/>
      <c r="D7" s="174" t="s">
        <v>23</v>
      </c>
      <c r="E7" s="247"/>
      <c r="F7" s="247"/>
      <c r="G7" s="247"/>
      <c r="H7" s="247"/>
      <c r="I7" s="247"/>
    </row>
    <row r="8" spans="2:9" ht="15.75" thickBot="1" x14ac:dyDescent="0.3">
      <c r="B8" s="197"/>
      <c r="C8" s="200"/>
      <c r="D8" s="174" t="s">
        <v>24</v>
      </c>
      <c r="E8" s="247"/>
      <c r="F8" s="247"/>
      <c r="G8" s="246"/>
      <c r="H8" s="246"/>
      <c r="I8" s="247"/>
    </row>
    <row r="9" spans="2:9" ht="15.75" thickBot="1" x14ac:dyDescent="0.3">
      <c r="B9" s="201">
        <v>2</v>
      </c>
      <c r="C9" s="204" t="s">
        <v>69</v>
      </c>
      <c r="D9" s="175" t="s">
        <v>21</v>
      </c>
      <c r="E9" s="248" t="s">
        <v>70</v>
      </c>
      <c r="F9" s="248" t="s">
        <v>71</v>
      </c>
      <c r="G9" s="246" t="s">
        <v>72</v>
      </c>
      <c r="H9" s="244" t="s">
        <v>73</v>
      </c>
      <c r="I9" s="248" t="s">
        <v>74</v>
      </c>
    </row>
    <row r="10" spans="2:9" ht="15.75" thickBot="1" x14ac:dyDescent="0.3">
      <c r="B10" s="202"/>
      <c r="C10" s="205"/>
      <c r="D10" s="176" t="s">
        <v>23</v>
      </c>
      <c r="E10" s="247"/>
      <c r="F10" s="247"/>
      <c r="G10" s="247"/>
      <c r="H10" s="247"/>
      <c r="I10" s="247"/>
    </row>
    <row r="11" spans="2:9" ht="15.75" thickBot="1" x14ac:dyDescent="0.3">
      <c r="B11" s="203"/>
      <c r="C11" s="206"/>
      <c r="D11" s="176" t="s">
        <v>24</v>
      </c>
      <c r="E11" s="247"/>
      <c r="F11" s="247"/>
      <c r="G11" s="246"/>
      <c r="H11" s="246"/>
      <c r="I11" s="247"/>
    </row>
    <row r="12" spans="2:9" ht="15.75" customHeight="1" thickBot="1" x14ac:dyDescent="0.3">
      <c r="B12" s="201">
        <v>3</v>
      </c>
      <c r="C12" s="198" t="s">
        <v>75</v>
      </c>
      <c r="D12" s="177" t="s">
        <v>21</v>
      </c>
      <c r="E12" s="248" t="s">
        <v>76</v>
      </c>
      <c r="F12" s="248" t="s">
        <v>77</v>
      </c>
      <c r="G12" s="245" t="s">
        <v>78</v>
      </c>
      <c r="H12" s="245" t="s">
        <v>79</v>
      </c>
      <c r="I12" s="248" t="s">
        <v>80</v>
      </c>
    </row>
    <row r="13" spans="2:9" ht="15.75" thickBot="1" x14ac:dyDescent="0.3">
      <c r="B13" s="202"/>
      <c r="C13" s="199"/>
      <c r="D13" s="177" t="s">
        <v>23</v>
      </c>
      <c r="E13" s="245" t="s">
        <v>81</v>
      </c>
      <c r="F13" s="245" t="s">
        <v>82</v>
      </c>
      <c r="G13" s="245" t="s">
        <v>83</v>
      </c>
      <c r="H13" s="245" t="s">
        <v>84</v>
      </c>
      <c r="I13" s="245" t="s">
        <v>85</v>
      </c>
    </row>
    <row r="14" spans="2:9" ht="15.75" thickBot="1" x14ac:dyDescent="0.3">
      <c r="B14" s="203"/>
      <c r="C14" s="200"/>
      <c r="D14" s="177" t="s">
        <v>24</v>
      </c>
      <c r="E14" s="245" t="s">
        <v>86</v>
      </c>
      <c r="F14" s="245" t="s">
        <v>87</v>
      </c>
      <c r="G14" s="245" t="s">
        <v>88</v>
      </c>
      <c r="H14" s="245" t="s">
        <v>89</v>
      </c>
      <c r="I14" s="245" t="s">
        <v>90</v>
      </c>
    </row>
    <row r="15" spans="2:9" ht="15.75" customHeight="1" thickBot="1" x14ac:dyDescent="0.3">
      <c r="B15" s="201">
        <v>4</v>
      </c>
      <c r="C15" s="198" t="s">
        <v>91</v>
      </c>
      <c r="D15" s="178" t="s">
        <v>21</v>
      </c>
      <c r="E15" s="245" t="s">
        <v>92</v>
      </c>
      <c r="F15" s="245" t="s">
        <v>93</v>
      </c>
      <c r="G15" s="245" t="s">
        <v>94</v>
      </c>
      <c r="H15" s="245" t="s">
        <v>95</v>
      </c>
      <c r="I15" s="245" t="s">
        <v>96</v>
      </c>
    </row>
    <row r="16" spans="2:9" ht="15.75" thickBot="1" x14ac:dyDescent="0.3">
      <c r="B16" s="202"/>
      <c r="C16" s="199"/>
      <c r="D16" s="179" t="s">
        <v>23</v>
      </c>
      <c r="E16" s="245" t="s">
        <v>97</v>
      </c>
      <c r="F16" s="245" t="s">
        <v>98</v>
      </c>
      <c r="G16" s="245" t="s">
        <v>99</v>
      </c>
      <c r="H16" s="245" t="s">
        <v>100</v>
      </c>
      <c r="I16" s="245" t="s">
        <v>101</v>
      </c>
    </row>
    <row r="17" spans="2:14" ht="15.75" thickBot="1" x14ac:dyDescent="0.3">
      <c r="B17" s="203"/>
      <c r="C17" s="200"/>
      <c r="D17" s="179" t="s">
        <v>24</v>
      </c>
      <c r="E17" s="245" t="s">
        <v>102</v>
      </c>
      <c r="F17" s="245" t="s">
        <v>103</v>
      </c>
      <c r="G17" s="245" t="s">
        <v>104</v>
      </c>
      <c r="H17" s="245" t="s">
        <v>105</v>
      </c>
      <c r="I17" s="245" t="s">
        <v>106</v>
      </c>
    </row>
    <row r="18" spans="2:14" ht="15.75" customHeight="1" thickBot="1" x14ac:dyDescent="0.3">
      <c r="B18" s="201">
        <v>5</v>
      </c>
      <c r="C18" s="198" t="s">
        <v>107</v>
      </c>
      <c r="D18" s="177" t="s">
        <v>21</v>
      </c>
      <c r="E18" s="245" t="s">
        <v>108</v>
      </c>
      <c r="F18" s="245" t="s">
        <v>109</v>
      </c>
      <c r="G18" s="245" t="s">
        <v>110</v>
      </c>
      <c r="H18" s="245" t="s">
        <v>111</v>
      </c>
      <c r="I18" s="245" t="s">
        <v>112</v>
      </c>
    </row>
    <row r="19" spans="2:14" ht="15.75" thickBot="1" x14ac:dyDescent="0.3">
      <c r="B19" s="202"/>
      <c r="C19" s="199"/>
      <c r="D19" s="177" t="s">
        <v>23</v>
      </c>
      <c r="E19" s="245" t="s">
        <v>113</v>
      </c>
      <c r="F19" s="245" t="s">
        <v>114</v>
      </c>
      <c r="G19" s="245" t="s">
        <v>115</v>
      </c>
      <c r="H19" s="245" t="s">
        <v>116</v>
      </c>
      <c r="I19" s="245" t="s">
        <v>117</v>
      </c>
    </row>
    <row r="20" spans="2:14" ht="15.75" thickBot="1" x14ac:dyDescent="0.3">
      <c r="B20" s="203"/>
      <c r="C20" s="200"/>
      <c r="D20" s="177" t="s">
        <v>24</v>
      </c>
      <c r="E20" s="245" t="s">
        <v>118</v>
      </c>
      <c r="F20" s="245" t="s">
        <v>119</v>
      </c>
      <c r="G20" s="245" t="s">
        <v>120</v>
      </c>
      <c r="H20" s="245" t="s">
        <v>121</v>
      </c>
      <c r="I20" s="245" t="s">
        <v>122</v>
      </c>
      <c r="J20" s="161"/>
    </row>
    <row r="21" spans="2:14" ht="15.75" thickBot="1" x14ac:dyDescent="0.3">
      <c r="B21" s="201">
        <v>6</v>
      </c>
      <c r="C21" s="198" t="s">
        <v>123</v>
      </c>
      <c r="D21" s="177" t="s">
        <v>21</v>
      </c>
      <c r="E21" s="245" t="s">
        <v>124</v>
      </c>
      <c r="F21" s="245" t="s">
        <v>125</v>
      </c>
      <c r="G21" s="245" t="s">
        <v>126</v>
      </c>
      <c r="H21" s="245" t="s">
        <v>127</v>
      </c>
      <c r="I21" s="245" t="s">
        <v>128</v>
      </c>
    </row>
    <row r="22" spans="2:14" ht="16.5" thickBot="1" x14ac:dyDescent="0.3">
      <c r="B22" s="202"/>
      <c r="C22" s="199"/>
      <c r="D22" s="177" t="s">
        <v>23</v>
      </c>
      <c r="E22" s="245" t="s">
        <v>129</v>
      </c>
      <c r="F22" s="245" t="s">
        <v>130</v>
      </c>
      <c r="G22" s="245" t="s">
        <v>131</v>
      </c>
      <c r="H22" s="245" t="s">
        <v>132</v>
      </c>
      <c r="I22" s="245" t="s">
        <v>133</v>
      </c>
      <c r="J22" s="95"/>
      <c r="K22" s="94"/>
      <c r="L22" s="94"/>
      <c r="M22" s="94"/>
      <c r="N22" s="94"/>
    </row>
    <row r="23" spans="2:14" ht="16.5" thickBot="1" x14ac:dyDescent="0.3">
      <c r="B23" s="203"/>
      <c r="C23" s="200"/>
      <c r="D23" s="177" t="s">
        <v>24</v>
      </c>
      <c r="E23" s="245" t="s">
        <v>134</v>
      </c>
      <c r="F23" s="245" t="s">
        <v>135</v>
      </c>
      <c r="G23" s="245" t="s">
        <v>136</v>
      </c>
      <c r="H23" s="245" t="s">
        <v>137</v>
      </c>
      <c r="I23" s="245" t="s">
        <v>138</v>
      </c>
      <c r="J23" s="95"/>
      <c r="K23" s="94"/>
      <c r="L23" s="94"/>
      <c r="M23" s="94"/>
      <c r="N23" s="94"/>
    </row>
    <row r="24" spans="2:14" ht="16.5" thickBot="1" x14ac:dyDescent="0.3">
      <c r="B24" s="201">
        <v>7</v>
      </c>
      <c r="C24" s="198" t="s">
        <v>139</v>
      </c>
      <c r="D24" s="177" t="s">
        <v>21</v>
      </c>
      <c r="E24" s="245" t="s">
        <v>140</v>
      </c>
      <c r="F24" s="245" t="s">
        <v>141</v>
      </c>
      <c r="G24" s="245" t="s">
        <v>142</v>
      </c>
      <c r="H24" s="245" t="s">
        <v>143</v>
      </c>
      <c r="I24" s="245" t="s">
        <v>144</v>
      </c>
      <c r="J24" s="95"/>
      <c r="K24" s="94"/>
      <c r="L24" s="94"/>
      <c r="M24" s="94"/>
      <c r="N24" s="94"/>
    </row>
    <row r="25" spans="2:14" ht="16.5" thickBot="1" x14ac:dyDescent="0.3">
      <c r="B25" s="202"/>
      <c r="C25" s="199"/>
      <c r="D25" s="177" t="s">
        <v>23</v>
      </c>
      <c r="E25" s="245" t="s">
        <v>145</v>
      </c>
      <c r="F25" s="245" t="s">
        <v>146</v>
      </c>
      <c r="G25" s="245" t="s">
        <v>147</v>
      </c>
      <c r="H25" s="245" t="s">
        <v>148</v>
      </c>
      <c r="I25" s="245" t="s">
        <v>149</v>
      </c>
      <c r="J25" s="95"/>
      <c r="K25" s="94"/>
      <c r="L25" s="94"/>
      <c r="M25" s="94"/>
      <c r="N25" s="94"/>
    </row>
    <row r="26" spans="2:14" ht="16.5" thickBot="1" x14ac:dyDescent="0.3">
      <c r="B26" s="203"/>
      <c r="C26" s="200"/>
      <c r="D26" s="177" t="s">
        <v>24</v>
      </c>
      <c r="E26" s="245" t="s">
        <v>150</v>
      </c>
      <c r="F26" s="245" t="s">
        <v>151</v>
      </c>
      <c r="G26" s="245" t="s">
        <v>152</v>
      </c>
      <c r="H26" s="245" t="s">
        <v>153</v>
      </c>
      <c r="I26" s="245" t="s">
        <v>154</v>
      </c>
      <c r="J26" s="95"/>
      <c r="K26" s="94"/>
      <c r="L26" s="94"/>
      <c r="M26" s="94"/>
      <c r="N26" s="94"/>
    </row>
    <row r="27" spans="2:14" ht="16.5" thickBot="1" x14ac:dyDescent="0.3">
      <c r="B27" s="201">
        <v>8</v>
      </c>
      <c r="C27" s="198"/>
      <c r="D27" s="177" t="s">
        <v>21</v>
      </c>
      <c r="E27" s="245" t="s">
        <v>155</v>
      </c>
      <c r="F27" s="245" t="s">
        <v>156</v>
      </c>
      <c r="G27" s="245" t="s">
        <v>157</v>
      </c>
      <c r="H27" s="245" t="s">
        <v>158</v>
      </c>
      <c r="I27" s="245" t="s">
        <v>159</v>
      </c>
      <c r="J27" s="95"/>
      <c r="K27" s="94"/>
      <c r="L27" s="94"/>
      <c r="M27" s="94"/>
      <c r="N27" s="94"/>
    </row>
    <row r="28" spans="2:14" ht="16.5" thickBot="1" x14ac:dyDescent="0.3">
      <c r="B28" s="202"/>
      <c r="C28" s="199"/>
      <c r="D28" s="177" t="s">
        <v>23</v>
      </c>
      <c r="E28" s="245" t="s">
        <v>160</v>
      </c>
      <c r="F28" s="245" t="s">
        <v>161</v>
      </c>
      <c r="G28" s="245" t="s">
        <v>162</v>
      </c>
      <c r="H28" s="245" t="s">
        <v>163</v>
      </c>
      <c r="I28" s="245" t="s">
        <v>164</v>
      </c>
      <c r="J28" s="95"/>
      <c r="K28" s="94"/>
      <c r="L28" s="94"/>
      <c r="M28" s="94"/>
      <c r="N28" s="94"/>
    </row>
    <row r="29" spans="2:14" ht="16.5" thickBot="1" x14ac:dyDescent="0.3">
      <c r="B29" s="203"/>
      <c r="C29" s="200"/>
      <c r="D29" s="177" t="s">
        <v>24</v>
      </c>
      <c r="E29" s="245" t="s">
        <v>165</v>
      </c>
      <c r="F29" s="245" t="s">
        <v>166</v>
      </c>
      <c r="G29" s="245" t="s">
        <v>167</v>
      </c>
      <c r="H29" s="245" t="s">
        <v>168</v>
      </c>
      <c r="I29" s="245" t="s">
        <v>169</v>
      </c>
      <c r="J29" s="95"/>
      <c r="K29" s="94"/>
      <c r="L29" s="94"/>
      <c r="M29" s="94"/>
      <c r="N29" s="94"/>
    </row>
    <row r="30" spans="2:14" ht="16.5" thickBot="1" x14ac:dyDescent="0.3">
      <c r="B30" s="201">
        <v>9</v>
      </c>
      <c r="C30" s="198" t="s">
        <v>170</v>
      </c>
      <c r="D30" s="177" t="s">
        <v>21</v>
      </c>
      <c r="E30" s="245" t="s">
        <v>171</v>
      </c>
      <c r="F30" s="245" t="s">
        <v>172</v>
      </c>
      <c r="G30" s="245" t="s">
        <v>173</v>
      </c>
      <c r="H30" s="245" t="s">
        <v>174</v>
      </c>
      <c r="I30" s="245" t="s">
        <v>175</v>
      </c>
      <c r="J30" s="95"/>
      <c r="K30" s="94"/>
      <c r="L30" s="94"/>
      <c r="M30" s="94"/>
      <c r="N30" s="94"/>
    </row>
    <row r="31" spans="2:14" ht="16.5" thickBot="1" x14ac:dyDescent="0.3">
      <c r="B31" s="202"/>
      <c r="C31" s="199"/>
      <c r="D31" s="177" t="s">
        <v>23</v>
      </c>
      <c r="E31" s="245" t="s">
        <v>176</v>
      </c>
      <c r="F31" s="245" t="s">
        <v>177</v>
      </c>
      <c r="G31" s="245" t="s">
        <v>178</v>
      </c>
      <c r="H31" s="245" t="s">
        <v>179</v>
      </c>
      <c r="I31" s="245" t="s">
        <v>180</v>
      </c>
      <c r="J31" s="95"/>
      <c r="K31" s="94"/>
      <c r="L31" s="94"/>
      <c r="M31" s="94"/>
      <c r="N31" s="94"/>
    </row>
    <row r="32" spans="2:14" ht="16.5" thickBot="1" x14ac:dyDescent="0.3">
      <c r="B32" s="203"/>
      <c r="C32" s="200"/>
      <c r="D32" s="177" t="s">
        <v>24</v>
      </c>
      <c r="E32" s="245" t="s">
        <v>181</v>
      </c>
      <c r="F32" s="245" t="s">
        <v>182</v>
      </c>
      <c r="G32" s="245" t="s">
        <v>183</v>
      </c>
      <c r="H32" s="245" t="s">
        <v>184</v>
      </c>
      <c r="I32" s="245" t="s">
        <v>185</v>
      </c>
      <c r="J32" s="95"/>
      <c r="K32" s="94"/>
      <c r="L32" s="94"/>
      <c r="M32" s="94"/>
      <c r="N32" s="94"/>
    </row>
    <row r="33" spans="2:14" ht="16.5" customHeight="1" thickBot="1" x14ac:dyDescent="0.3">
      <c r="B33" s="201">
        <v>16</v>
      </c>
      <c r="C33" s="198" t="s">
        <v>186</v>
      </c>
      <c r="D33" s="177" t="s">
        <v>21</v>
      </c>
      <c r="E33" s="249"/>
      <c r="F33" s="249"/>
      <c r="G33" s="249"/>
      <c r="H33" s="249"/>
      <c r="I33" s="249"/>
      <c r="J33" s="95"/>
      <c r="K33" s="94"/>
      <c r="L33" s="94"/>
      <c r="M33" s="94"/>
      <c r="N33" s="94"/>
    </row>
    <row r="34" spans="2:14" ht="15.75" thickBot="1" x14ac:dyDescent="0.3">
      <c r="B34" s="202"/>
      <c r="C34" s="199"/>
      <c r="D34" s="177" t="s">
        <v>23</v>
      </c>
      <c r="E34" s="249"/>
      <c r="F34" s="249"/>
      <c r="G34" s="249"/>
      <c r="H34" s="249"/>
      <c r="I34" s="249"/>
    </row>
    <row r="35" spans="2:14" ht="15.75" thickBot="1" x14ac:dyDescent="0.3">
      <c r="B35" s="203"/>
      <c r="C35" s="200"/>
      <c r="D35" s="177" t="s">
        <v>24</v>
      </c>
      <c r="E35" s="249"/>
      <c r="F35" s="249"/>
      <c r="G35" s="249"/>
      <c r="H35" s="249"/>
      <c r="I35" s="249"/>
    </row>
    <row r="36" spans="2:14" ht="15.75" thickBot="1" x14ac:dyDescent="0.3">
      <c r="B36" s="201">
        <v>17</v>
      </c>
      <c r="C36" s="198" t="s">
        <v>187</v>
      </c>
      <c r="D36" s="180" t="s">
        <v>21</v>
      </c>
      <c r="E36" s="248" t="s">
        <v>188</v>
      </c>
      <c r="F36" s="248" t="s">
        <v>189</v>
      </c>
      <c r="G36" s="246" t="s">
        <v>190</v>
      </c>
      <c r="H36" s="244" t="s">
        <v>191</v>
      </c>
      <c r="I36" s="248" t="s">
        <v>192</v>
      </c>
    </row>
    <row r="37" spans="2:14" ht="15.75" thickBot="1" x14ac:dyDescent="0.3">
      <c r="B37" s="202"/>
      <c r="C37" s="199"/>
      <c r="D37" s="177" t="s">
        <v>23</v>
      </c>
      <c r="E37" s="245" t="s">
        <v>193</v>
      </c>
      <c r="F37" s="245" t="s">
        <v>194</v>
      </c>
      <c r="G37" s="246" t="s">
        <v>195</v>
      </c>
      <c r="H37" s="244" t="s">
        <v>196</v>
      </c>
      <c r="I37" s="245" t="s">
        <v>197</v>
      </c>
    </row>
    <row r="38" spans="2:14" ht="15.75" thickBot="1" x14ac:dyDescent="0.3">
      <c r="B38" s="203"/>
      <c r="C38" s="200"/>
      <c r="D38" s="177" t="s">
        <v>24</v>
      </c>
      <c r="E38" s="245" t="s">
        <v>198</v>
      </c>
      <c r="F38" s="245" t="s">
        <v>199</v>
      </c>
      <c r="G38" s="246" t="s">
        <v>200</v>
      </c>
      <c r="H38" s="244" t="s">
        <v>201</v>
      </c>
      <c r="I38" s="245" t="s">
        <v>202</v>
      </c>
    </row>
    <row r="39" spans="2:14" ht="15.75" thickBot="1" x14ac:dyDescent="0.3">
      <c r="B39" s="162"/>
      <c r="C39" s="162"/>
      <c r="D39" s="162"/>
      <c r="E39" s="169"/>
      <c r="F39" s="169"/>
      <c r="G39" s="168"/>
      <c r="H39" s="168"/>
      <c r="I39" s="169"/>
    </row>
    <row r="40" spans="2:14" ht="15.75" thickBot="1" x14ac:dyDescent="0.3">
      <c r="B40" s="207" t="s">
        <v>5</v>
      </c>
      <c r="C40" s="208"/>
      <c r="D40" s="209"/>
      <c r="E40" s="170" t="s">
        <v>203</v>
      </c>
      <c r="F40" s="170" t="s">
        <v>204</v>
      </c>
      <c r="G40" s="168" t="s">
        <v>205</v>
      </c>
      <c r="H40" s="166" t="s">
        <v>206</v>
      </c>
      <c r="I40" s="170" t="s">
        <v>207</v>
      </c>
    </row>
    <row r="41" spans="2:14" ht="15.75" thickBot="1" x14ac:dyDescent="0.3">
      <c r="B41" s="207" t="s">
        <v>7</v>
      </c>
      <c r="C41" s="208"/>
      <c r="D41" s="209"/>
      <c r="E41" s="167" t="s">
        <v>208</v>
      </c>
      <c r="F41" s="167" t="s">
        <v>209</v>
      </c>
      <c r="G41" s="168" t="s">
        <v>210</v>
      </c>
      <c r="H41" s="166" t="s">
        <v>211</v>
      </c>
      <c r="I41" s="167" t="s">
        <v>212</v>
      </c>
    </row>
    <row r="42" spans="2:14" ht="15.75" thickBot="1" x14ac:dyDescent="0.3">
      <c r="B42" s="207" t="s">
        <v>8</v>
      </c>
      <c r="C42" s="208"/>
      <c r="D42" s="209"/>
      <c r="E42" s="167" t="s">
        <v>213</v>
      </c>
      <c r="F42" s="167" t="s">
        <v>214</v>
      </c>
      <c r="G42" s="168" t="s">
        <v>215</v>
      </c>
      <c r="H42" s="166" t="s">
        <v>216</v>
      </c>
      <c r="I42" s="167" t="s">
        <v>217</v>
      </c>
    </row>
    <row r="43" spans="2:14" ht="15.75" thickBot="1" x14ac:dyDescent="0.3">
      <c r="B43" s="207" t="s">
        <v>218</v>
      </c>
      <c r="C43" s="208"/>
      <c r="D43" s="209"/>
      <c r="E43" s="167" t="s">
        <v>219</v>
      </c>
      <c r="F43" s="167" t="s">
        <v>220</v>
      </c>
      <c r="G43" s="168" t="s">
        <v>221</v>
      </c>
      <c r="H43" s="166" t="s">
        <v>222</v>
      </c>
      <c r="I43" s="167" t="s">
        <v>223</v>
      </c>
    </row>
    <row r="44" spans="2:14" ht="15.75" thickBot="1" x14ac:dyDescent="0.3">
      <c r="B44" s="207" t="s">
        <v>224</v>
      </c>
      <c r="C44" s="208"/>
      <c r="D44" s="209"/>
      <c r="E44" s="167" t="s">
        <v>225</v>
      </c>
      <c r="F44" s="167" t="s">
        <v>226</v>
      </c>
      <c r="G44" s="168" t="s">
        <v>227</v>
      </c>
      <c r="H44" s="166" t="s">
        <v>227</v>
      </c>
      <c r="I44" s="167"/>
    </row>
    <row r="45" spans="2:14" ht="15.75" thickBot="1" x14ac:dyDescent="0.3">
      <c r="B45" s="207" t="s">
        <v>228</v>
      </c>
      <c r="C45" s="208"/>
      <c r="D45" s="209"/>
      <c r="E45" s="167" t="s">
        <v>229</v>
      </c>
      <c r="F45" s="167" t="s">
        <v>230</v>
      </c>
      <c r="G45" s="168" t="s">
        <v>231</v>
      </c>
      <c r="H45" s="166" t="s">
        <v>232</v>
      </c>
      <c r="I45" s="167" t="s">
        <v>233</v>
      </c>
    </row>
    <row r="46" spans="2:14" ht="15.75" thickBot="1" x14ac:dyDescent="0.3">
      <c r="B46" s="207" t="s">
        <v>234</v>
      </c>
      <c r="C46" s="208"/>
      <c r="D46" s="209"/>
      <c r="E46" s="162"/>
      <c r="F46" s="173"/>
      <c r="G46" s="173"/>
      <c r="H46" s="173"/>
      <c r="I46" s="173"/>
      <c r="J46" s="173"/>
    </row>
  </sheetData>
  <mergeCells count="30">
    <mergeCell ref="B45:D45"/>
    <mergeCell ref="B46:D46"/>
    <mergeCell ref="B40:D40"/>
    <mergeCell ref="B41:D41"/>
    <mergeCell ref="B42:D42"/>
    <mergeCell ref="B43:D43"/>
    <mergeCell ref="B44:D44"/>
    <mergeCell ref="B30:B32"/>
    <mergeCell ref="C30:C32"/>
    <mergeCell ref="B33:B35"/>
    <mergeCell ref="C33:C35"/>
    <mergeCell ref="B36:B38"/>
    <mergeCell ref="C36:C38"/>
    <mergeCell ref="B21:B23"/>
    <mergeCell ref="C21:C23"/>
    <mergeCell ref="B24:B26"/>
    <mergeCell ref="C24:C26"/>
    <mergeCell ref="B27:B29"/>
    <mergeCell ref="C27:C29"/>
    <mergeCell ref="B12:B14"/>
    <mergeCell ref="C12:C14"/>
    <mergeCell ref="B15:B17"/>
    <mergeCell ref="C15:C17"/>
    <mergeCell ref="B18:B20"/>
    <mergeCell ref="C18:C20"/>
    <mergeCell ref="B2:F3"/>
    <mergeCell ref="B6:B8"/>
    <mergeCell ref="C6:C8"/>
    <mergeCell ref="B9:B11"/>
    <mergeCell ref="C9:C1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opLeftCell="A13" workbookViewId="0">
      <selection activeCell="B3" sqref="B3:F4"/>
    </sheetView>
  </sheetViews>
  <sheetFormatPr baseColWidth="10" defaultRowHeight="15" x14ac:dyDescent="0.25"/>
  <cols>
    <col min="2" max="2" width="12.42578125" customWidth="1"/>
  </cols>
  <sheetData>
    <row r="2" spans="2:11" ht="27" thickBot="1" x14ac:dyDescent="0.45">
      <c r="B2" s="93" t="s">
        <v>44</v>
      </c>
      <c r="C2" s="96"/>
      <c r="D2" s="96"/>
      <c r="E2" s="96"/>
      <c r="F2" s="97"/>
      <c r="G2" s="97"/>
      <c r="H2" s="97"/>
      <c r="I2" s="97"/>
    </row>
    <row r="3" spans="2:11" ht="26.25" x14ac:dyDescent="0.4">
      <c r="B3" s="181" t="s">
        <v>55</v>
      </c>
      <c r="C3" s="182"/>
      <c r="D3" s="182"/>
      <c r="E3" s="182"/>
      <c r="F3" s="182"/>
      <c r="G3" s="153"/>
      <c r="H3" s="97"/>
      <c r="I3" s="97"/>
    </row>
    <row r="4" spans="2:11" ht="15.75" thickBot="1" x14ac:dyDescent="0.3">
      <c r="B4" s="183"/>
      <c r="C4" s="184"/>
      <c r="D4" s="184"/>
      <c r="E4" s="184"/>
      <c r="F4" s="184"/>
      <c r="G4" s="154"/>
    </row>
    <row r="5" spans="2:11" ht="15.75" thickBot="1" x14ac:dyDescent="0.3">
      <c r="E5" s="98" t="s">
        <v>56</v>
      </c>
      <c r="F5" s="99"/>
      <c r="G5" s="99"/>
      <c r="H5" s="157"/>
      <c r="I5" s="157"/>
      <c r="J5" s="157"/>
      <c r="K5" s="158"/>
    </row>
    <row r="6" spans="2:11" ht="15.75" thickBot="1" x14ac:dyDescent="0.3">
      <c r="B6" s="100" t="s">
        <v>45</v>
      </c>
      <c r="C6" s="100" t="s">
        <v>14</v>
      </c>
      <c r="D6" s="101">
        <v>43191</v>
      </c>
      <c r="E6" s="102">
        <v>43525</v>
      </c>
      <c r="F6" s="102">
        <v>43556</v>
      </c>
      <c r="G6" s="103">
        <v>43647</v>
      </c>
      <c r="H6" s="103">
        <v>43739</v>
      </c>
      <c r="I6" s="103">
        <v>43770</v>
      </c>
      <c r="J6" s="103">
        <v>43891</v>
      </c>
      <c r="K6" s="103">
        <v>44075</v>
      </c>
    </row>
    <row r="7" spans="2:11" ht="15.75" thickBot="1" x14ac:dyDescent="0.3">
      <c r="B7" s="104"/>
      <c r="C7" s="104"/>
      <c r="D7" s="105"/>
      <c r="E7" s="106" t="s">
        <v>46</v>
      </c>
      <c r="F7" s="107">
        <v>0.15</v>
      </c>
      <c r="G7" s="108">
        <v>0.1</v>
      </c>
      <c r="H7" s="109">
        <v>0.09</v>
      </c>
      <c r="I7" s="110">
        <v>4.2000000000000003E-2</v>
      </c>
      <c r="J7" s="109">
        <v>0.09</v>
      </c>
      <c r="K7" s="108">
        <v>0.13500000000000001</v>
      </c>
    </row>
    <row r="8" spans="2:11" ht="15.75" thickBot="1" x14ac:dyDescent="0.3">
      <c r="B8" s="111"/>
      <c r="C8" s="112" t="s">
        <v>21</v>
      </c>
      <c r="D8" s="113">
        <v>19167</v>
      </c>
      <c r="E8" s="114">
        <v>26834</v>
      </c>
      <c r="F8" s="46">
        <v>29709</v>
      </c>
      <c r="G8" s="115">
        <v>32680</v>
      </c>
      <c r="H8" s="116">
        <v>35353</v>
      </c>
      <c r="I8" s="117">
        <v>36601</v>
      </c>
      <c r="J8" s="117">
        <v>38027</v>
      </c>
      <c r="K8" s="41">
        <f>F8*45.7/100+F8</f>
        <v>43286.012999999999</v>
      </c>
    </row>
    <row r="9" spans="2:11" ht="15.75" thickBot="1" x14ac:dyDescent="0.3">
      <c r="B9" s="118">
        <v>2</v>
      </c>
      <c r="C9" s="112" t="s">
        <v>23</v>
      </c>
      <c r="D9" s="113">
        <v>25876</v>
      </c>
      <c r="E9" s="114">
        <v>36226</v>
      </c>
      <c r="F9" s="46">
        <v>40107</v>
      </c>
      <c r="G9" s="115">
        <v>44118</v>
      </c>
      <c r="H9" s="116">
        <v>47727</v>
      </c>
      <c r="I9" s="117">
        <v>49412</v>
      </c>
      <c r="J9" s="117">
        <v>51337</v>
      </c>
      <c r="K9" s="41">
        <f t="shared" ref="K9:K27" si="0">F9*45.7/100+F9</f>
        <v>58435.899000000005</v>
      </c>
    </row>
    <row r="10" spans="2:11" ht="15.75" thickBot="1" x14ac:dyDescent="0.3">
      <c r="B10" s="119"/>
      <c r="C10" s="112" t="s">
        <v>24</v>
      </c>
      <c r="D10" s="113">
        <v>23768</v>
      </c>
      <c r="E10" s="114">
        <v>33276</v>
      </c>
      <c r="F10" s="46">
        <v>36841</v>
      </c>
      <c r="G10" s="115">
        <v>40525</v>
      </c>
      <c r="H10" s="116">
        <v>43841</v>
      </c>
      <c r="I10" s="117">
        <v>45388</v>
      </c>
      <c r="J10" s="117">
        <v>47156</v>
      </c>
      <c r="K10" s="41">
        <f t="shared" si="0"/>
        <v>53677.337</v>
      </c>
    </row>
    <row r="11" spans="2:11" ht="15.75" thickBot="1" x14ac:dyDescent="0.3">
      <c r="B11" s="111"/>
      <c r="C11" s="112" t="s">
        <v>21</v>
      </c>
      <c r="D11" s="113">
        <v>20506</v>
      </c>
      <c r="E11" s="114">
        <v>28708</v>
      </c>
      <c r="F11" s="46">
        <v>31784</v>
      </c>
      <c r="G11" s="115">
        <v>34962</v>
      </c>
      <c r="H11" s="116">
        <v>37822</v>
      </c>
      <c r="I11" s="117">
        <v>39157</v>
      </c>
      <c r="J11" s="117">
        <v>40683</v>
      </c>
      <c r="K11" s="41">
        <f t="shared" si="0"/>
        <v>46309.288</v>
      </c>
    </row>
    <row r="12" spans="2:11" ht="15.75" thickBot="1" x14ac:dyDescent="0.3">
      <c r="B12" s="118">
        <v>3</v>
      </c>
      <c r="C12" s="120" t="s">
        <v>23</v>
      </c>
      <c r="D12" s="121">
        <v>27682</v>
      </c>
      <c r="E12" s="114">
        <v>38755</v>
      </c>
      <c r="F12" s="46">
        <v>42907</v>
      </c>
      <c r="G12" s="115">
        <v>47198</v>
      </c>
      <c r="H12" s="116">
        <v>51060</v>
      </c>
      <c r="I12" s="117">
        <v>52862</v>
      </c>
      <c r="J12" s="117">
        <v>54921</v>
      </c>
      <c r="K12" s="41">
        <f t="shared" si="0"/>
        <v>62515.498999999996</v>
      </c>
    </row>
    <row r="13" spans="2:11" ht="15.75" thickBot="1" x14ac:dyDescent="0.3">
      <c r="B13" s="119"/>
      <c r="C13" s="112" t="s">
        <v>24</v>
      </c>
      <c r="D13" s="113">
        <v>25425</v>
      </c>
      <c r="E13" s="114">
        <v>35595</v>
      </c>
      <c r="F13" s="46">
        <v>39409</v>
      </c>
      <c r="G13" s="115">
        <v>43350</v>
      </c>
      <c r="H13" s="116">
        <v>46897</v>
      </c>
      <c r="I13" s="117">
        <v>48552</v>
      </c>
      <c r="J13" s="117">
        <v>50444</v>
      </c>
      <c r="K13" s="41">
        <f t="shared" si="0"/>
        <v>57418.913</v>
      </c>
    </row>
    <row r="14" spans="2:11" ht="15.75" thickBot="1" x14ac:dyDescent="0.3">
      <c r="B14" s="111"/>
      <c r="C14" s="112" t="s">
        <v>21</v>
      </c>
      <c r="D14" s="113">
        <v>22042</v>
      </c>
      <c r="E14" s="114">
        <v>30859</v>
      </c>
      <c r="F14" s="46">
        <v>34165</v>
      </c>
      <c r="G14" s="115">
        <v>37581</v>
      </c>
      <c r="H14" s="116">
        <v>40656</v>
      </c>
      <c r="I14" s="117">
        <v>42091</v>
      </c>
      <c r="J14" s="117">
        <v>43731</v>
      </c>
      <c r="K14" s="41">
        <f t="shared" si="0"/>
        <v>49778.404999999999</v>
      </c>
    </row>
    <row r="15" spans="2:11" ht="15.75" thickBot="1" x14ac:dyDescent="0.3">
      <c r="B15" s="118">
        <v>4</v>
      </c>
      <c r="C15" s="112" t="s">
        <v>23</v>
      </c>
      <c r="D15" s="113">
        <v>29756</v>
      </c>
      <c r="E15" s="114">
        <v>41659</v>
      </c>
      <c r="F15" s="46">
        <v>46123</v>
      </c>
      <c r="G15" s="115">
        <v>50735</v>
      </c>
      <c r="H15" s="116">
        <v>54886</v>
      </c>
      <c r="I15" s="117">
        <v>56823</v>
      </c>
      <c r="J15" s="117">
        <v>59037</v>
      </c>
      <c r="K15" s="41">
        <f t="shared" si="0"/>
        <v>67201.210999999996</v>
      </c>
    </row>
    <row r="16" spans="2:11" ht="15.75" thickBot="1" x14ac:dyDescent="0.3">
      <c r="B16" s="119"/>
      <c r="C16" s="112" t="s">
        <v>24</v>
      </c>
      <c r="D16" s="113">
        <v>27331</v>
      </c>
      <c r="E16" s="114">
        <v>38263</v>
      </c>
      <c r="F16" s="46">
        <v>42362</v>
      </c>
      <c r="G16" s="115">
        <v>46599</v>
      </c>
      <c r="H16" s="116">
        <v>50411</v>
      </c>
      <c r="I16" s="117">
        <v>52190</v>
      </c>
      <c r="J16" s="117">
        <v>54224</v>
      </c>
      <c r="K16" s="41">
        <f t="shared" si="0"/>
        <v>61721.434000000001</v>
      </c>
    </row>
    <row r="17" spans="2:11" ht="15.75" thickBot="1" x14ac:dyDescent="0.3">
      <c r="B17" s="111"/>
      <c r="C17" s="112" t="s">
        <v>21</v>
      </c>
      <c r="D17" s="113">
        <v>23580</v>
      </c>
      <c r="E17" s="114">
        <v>33013</v>
      </c>
      <c r="F17" s="46">
        <v>36550</v>
      </c>
      <c r="G17" s="115">
        <v>40205</v>
      </c>
      <c r="H17" s="116">
        <v>43494</v>
      </c>
      <c r="I17" s="117">
        <v>45029</v>
      </c>
      <c r="J17" s="117">
        <v>46783</v>
      </c>
      <c r="K17" s="41">
        <f t="shared" si="0"/>
        <v>53253.35</v>
      </c>
    </row>
    <row r="18" spans="2:11" ht="15.75" thickBot="1" x14ac:dyDescent="0.3">
      <c r="B18" s="118">
        <v>5</v>
      </c>
      <c r="C18" s="120" t="s">
        <v>23</v>
      </c>
      <c r="D18" s="121">
        <v>31833</v>
      </c>
      <c r="E18" s="114">
        <v>44567</v>
      </c>
      <c r="F18" s="46">
        <v>49342</v>
      </c>
      <c r="G18" s="115">
        <v>54276</v>
      </c>
      <c r="H18" s="116">
        <v>58717</v>
      </c>
      <c r="I18" s="117">
        <v>60789</v>
      </c>
      <c r="J18" s="117">
        <v>63157</v>
      </c>
      <c r="K18" s="41">
        <f t="shared" si="0"/>
        <v>71891.294000000009</v>
      </c>
    </row>
    <row r="19" spans="2:11" ht="15.75" thickBot="1" x14ac:dyDescent="0.3">
      <c r="B19" s="119"/>
      <c r="C19" s="112" t="s">
        <v>24</v>
      </c>
      <c r="D19" s="113">
        <v>29239</v>
      </c>
      <c r="E19" s="114">
        <v>40934</v>
      </c>
      <c r="F19" s="46">
        <v>45320</v>
      </c>
      <c r="G19" s="115">
        <v>49852</v>
      </c>
      <c r="H19" s="122">
        <v>53931</v>
      </c>
      <c r="I19" s="122">
        <v>55834</v>
      </c>
      <c r="J19" s="122">
        <v>58010</v>
      </c>
      <c r="K19" s="41">
        <f t="shared" si="0"/>
        <v>66031.240000000005</v>
      </c>
    </row>
    <row r="20" spans="2:11" ht="15.75" thickBot="1" x14ac:dyDescent="0.3">
      <c r="E20" s="123"/>
      <c r="F20" s="123"/>
      <c r="G20" s="123"/>
    </row>
    <row r="21" spans="2:11" ht="15.75" thickBot="1" x14ac:dyDescent="0.3">
      <c r="B21" s="124" t="s">
        <v>47</v>
      </c>
      <c r="C21" s="125"/>
      <c r="D21" s="126">
        <v>205</v>
      </c>
      <c r="E21" s="46">
        <v>287</v>
      </c>
      <c r="F21" s="46">
        <v>318</v>
      </c>
      <c r="G21" s="46">
        <v>350</v>
      </c>
      <c r="H21" s="127">
        <v>278</v>
      </c>
      <c r="I21" s="127">
        <v>392</v>
      </c>
      <c r="J21" s="127">
        <v>407</v>
      </c>
      <c r="K21" s="41">
        <f t="shared" si="0"/>
        <v>463.32600000000002</v>
      </c>
    </row>
    <row r="22" spans="2:11" ht="15.75" thickBot="1" x14ac:dyDescent="0.3">
      <c r="B22" s="128"/>
      <c r="C22" s="128"/>
      <c r="D22" s="129"/>
      <c r="E22" s="130"/>
      <c r="F22" s="123"/>
      <c r="G22" s="123"/>
    </row>
    <row r="23" spans="2:11" ht="15.75" thickBot="1" x14ac:dyDescent="0.3">
      <c r="B23" s="124" t="s">
        <v>48</v>
      </c>
      <c r="C23" s="125"/>
      <c r="D23" s="131">
        <v>1082</v>
      </c>
      <c r="E23" s="114">
        <v>1515</v>
      </c>
      <c r="F23" s="46">
        <v>1677</v>
      </c>
      <c r="G23" s="132">
        <v>1845</v>
      </c>
      <c r="H23" s="122">
        <v>1996</v>
      </c>
      <c r="I23" s="122">
        <v>2066</v>
      </c>
      <c r="J23" s="122">
        <v>2147</v>
      </c>
      <c r="K23" s="41">
        <f t="shared" si="0"/>
        <v>2443.3890000000001</v>
      </c>
    </row>
    <row r="24" spans="2:11" ht="15.75" thickBot="1" x14ac:dyDescent="0.3">
      <c r="B24" s="124" t="s">
        <v>49</v>
      </c>
      <c r="C24" s="125"/>
      <c r="D24" s="131">
        <v>2249</v>
      </c>
      <c r="E24" s="114">
        <v>3148</v>
      </c>
      <c r="F24" s="46">
        <v>3486</v>
      </c>
      <c r="G24" s="132">
        <v>3834</v>
      </c>
      <c r="H24" s="122">
        <v>4148</v>
      </c>
      <c r="I24" s="122">
        <v>4294</v>
      </c>
      <c r="J24" s="122">
        <v>4462</v>
      </c>
      <c r="K24" s="41">
        <f t="shared" si="0"/>
        <v>5079.1019999999999</v>
      </c>
    </row>
    <row r="25" spans="2:11" ht="15.75" thickBot="1" x14ac:dyDescent="0.3">
      <c r="B25" s="133" t="s">
        <v>50</v>
      </c>
      <c r="C25" s="134"/>
      <c r="D25" s="135">
        <v>1405</v>
      </c>
      <c r="E25" s="114">
        <v>1968</v>
      </c>
      <c r="F25" s="46">
        <v>2178</v>
      </c>
      <c r="G25" s="132">
        <v>2396</v>
      </c>
      <c r="H25" s="122">
        <v>2592</v>
      </c>
      <c r="I25" s="122">
        <v>2684</v>
      </c>
      <c r="J25" s="122">
        <v>2788</v>
      </c>
      <c r="K25" s="41">
        <f t="shared" si="0"/>
        <v>3173.346</v>
      </c>
    </row>
    <row r="26" spans="2:11" ht="15.75" thickBot="1" x14ac:dyDescent="0.3">
      <c r="B26" s="124" t="s">
        <v>51</v>
      </c>
      <c r="C26" s="125"/>
      <c r="D26" s="131">
        <v>5710</v>
      </c>
      <c r="E26" s="114">
        <v>7995</v>
      </c>
      <c r="F26" s="46">
        <v>8851</v>
      </c>
      <c r="G26" s="132">
        <v>9736</v>
      </c>
      <c r="H26" s="122">
        <v>10533</v>
      </c>
      <c r="I26" s="122">
        <v>10905</v>
      </c>
      <c r="J26" s="122">
        <v>11330</v>
      </c>
      <c r="K26" s="41">
        <f t="shared" si="0"/>
        <v>12895.906999999999</v>
      </c>
    </row>
    <row r="27" spans="2:11" ht="15.75" thickBot="1" x14ac:dyDescent="0.3">
      <c r="B27" s="124" t="s">
        <v>52</v>
      </c>
      <c r="C27" s="125"/>
      <c r="D27" s="136">
        <v>309</v>
      </c>
      <c r="E27" s="114">
        <v>432</v>
      </c>
      <c r="F27" s="46">
        <v>479</v>
      </c>
      <c r="G27" s="137">
        <v>527</v>
      </c>
      <c r="H27" s="122">
        <v>570</v>
      </c>
      <c r="I27" s="122">
        <v>590</v>
      </c>
      <c r="J27" s="122">
        <v>813</v>
      </c>
      <c r="K27" s="41">
        <f t="shared" si="0"/>
        <v>697.90300000000002</v>
      </c>
    </row>
    <row r="28" spans="2:11" ht="15.75" thickBot="1" x14ac:dyDescent="0.3">
      <c r="E28" s="138"/>
      <c r="F28" s="138"/>
      <c r="G28" s="137"/>
    </row>
    <row r="29" spans="2:11" ht="15.75" thickBot="1" x14ac:dyDescent="0.3">
      <c r="E29" s="139">
        <v>44044</v>
      </c>
      <c r="F29" s="139">
        <v>44075</v>
      </c>
    </row>
    <row r="30" spans="2:11" ht="15.75" thickBot="1" x14ac:dyDescent="0.3">
      <c r="B30" s="124" t="s">
        <v>53</v>
      </c>
      <c r="C30" s="125"/>
      <c r="D30" s="140">
        <v>28000</v>
      </c>
      <c r="E30" s="46">
        <v>14000</v>
      </c>
      <c r="F30" s="40">
        <v>14000</v>
      </c>
    </row>
  </sheetData>
  <mergeCells count="1">
    <mergeCell ref="B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TRAFIGURA</vt:lpstr>
      <vt:lpstr>AXION Energy</vt:lpstr>
      <vt:lpstr>OTE</vt:lpstr>
      <vt:lpstr>REFINERIAS MARCO CCT 449 06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2020-10-09T14:33:53Z</dcterms:created>
  <dcterms:modified xsi:type="dcterms:W3CDTF">2020-11-11T13:21:14Z</dcterms:modified>
</cp:coreProperties>
</file>