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C4\Documentos\ARJ\"/>
    </mc:Choice>
  </mc:AlternateContent>
  <bookViews>
    <workbookView xWindow="0" yWindow="0" windowWidth="204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K21" i="1" s="1"/>
  <c r="L21" i="1" s="1"/>
  <c r="M21" i="1" s="1"/>
  <c r="I21" i="1"/>
  <c r="L20" i="1"/>
  <c r="M20" i="1" s="1"/>
  <c r="I20" i="1"/>
  <c r="H20" i="1"/>
  <c r="Q12" i="1"/>
  <c r="S12" i="1" s="1"/>
  <c r="E11" i="1"/>
  <c r="D11" i="1"/>
  <c r="H11" i="1" s="1"/>
  <c r="F10" i="1"/>
  <c r="E10" i="1"/>
  <c r="D10" i="1"/>
  <c r="H10" i="1" s="1"/>
  <c r="H9" i="1"/>
  <c r="F9" i="1"/>
  <c r="E9" i="1"/>
  <c r="D9" i="1"/>
  <c r="H8" i="1"/>
  <c r="E8" i="1"/>
  <c r="D8" i="1"/>
  <c r="F8" i="1" s="1"/>
  <c r="E7" i="1"/>
  <c r="D7" i="1"/>
  <c r="H7" i="1" s="1"/>
  <c r="F6" i="1"/>
  <c r="E6" i="1"/>
  <c r="D6" i="1"/>
  <c r="H6" i="1" s="1"/>
  <c r="H5" i="1"/>
  <c r="F5" i="1"/>
  <c r="E5" i="1"/>
  <c r="D5" i="1"/>
  <c r="H4" i="1"/>
  <c r="E4" i="1"/>
  <c r="D4" i="1"/>
  <c r="F4" i="1" s="1"/>
  <c r="J11" i="1" l="1"/>
  <c r="K11" i="1" s="1"/>
  <c r="L11" i="1" s="1"/>
  <c r="M11" i="1" s="1"/>
  <c r="I11" i="1"/>
  <c r="I6" i="1"/>
  <c r="J6" i="1"/>
  <c r="K6" i="1" s="1"/>
  <c r="L6" i="1" s="1"/>
  <c r="M6" i="1" s="1"/>
  <c r="K7" i="1"/>
  <c r="L7" i="1" s="1"/>
  <c r="M7" i="1" s="1"/>
  <c r="J7" i="1"/>
  <c r="I7" i="1"/>
  <c r="J9" i="1"/>
  <c r="K9" i="1" s="1"/>
  <c r="I10" i="1"/>
  <c r="J10" i="1" s="1"/>
  <c r="K10" i="1" s="1"/>
  <c r="L10" i="1" s="1"/>
  <c r="M10" i="1" s="1"/>
  <c r="N20" i="1"/>
  <c r="O20" i="1"/>
  <c r="P20" i="1" s="1"/>
  <c r="O21" i="1"/>
  <c r="P21" i="1" s="1"/>
  <c r="N21" i="1"/>
  <c r="I4" i="1"/>
  <c r="L9" i="1"/>
  <c r="M9" i="1" s="1"/>
  <c r="J4" i="1"/>
  <c r="K4" i="1" s="1"/>
  <c r="L4" i="1" s="1"/>
  <c r="M4" i="1" s="1"/>
  <c r="I5" i="1"/>
  <c r="J5" i="1" s="1"/>
  <c r="K5" i="1" s="1"/>
  <c r="L5" i="1" s="1"/>
  <c r="M5" i="1" s="1"/>
  <c r="F7" i="1"/>
  <c r="J8" i="1"/>
  <c r="K8" i="1" s="1"/>
  <c r="L8" i="1" s="1"/>
  <c r="M8" i="1" s="1"/>
  <c r="I9" i="1"/>
  <c r="F11" i="1"/>
  <c r="I8" i="1"/>
  <c r="N4" i="1" l="1"/>
  <c r="O4" i="1" s="1"/>
  <c r="P4" i="1" s="1"/>
  <c r="O6" i="1"/>
  <c r="P6" i="1" s="1"/>
  <c r="N6" i="1"/>
  <c r="Q20" i="1"/>
  <c r="R20" i="1" s="1"/>
  <c r="Q21" i="1"/>
  <c r="R21" i="1"/>
  <c r="N8" i="1"/>
  <c r="O8" i="1" s="1"/>
  <c r="P8" i="1" s="1"/>
  <c r="N9" i="1"/>
  <c r="O9" i="1"/>
  <c r="P9" i="1" s="1"/>
  <c r="N5" i="1"/>
  <c r="O5" i="1"/>
  <c r="P5" i="1" s="1"/>
  <c r="O10" i="1"/>
  <c r="P10" i="1" s="1"/>
  <c r="N10" i="1"/>
  <c r="N7" i="1"/>
  <c r="O7" i="1" s="1"/>
  <c r="P7" i="1" s="1"/>
  <c r="N11" i="1"/>
  <c r="O11" i="1" s="1"/>
  <c r="P11" i="1" s="1"/>
  <c r="Q10" i="1" l="1"/>
  <c r="R10" i="1"/>
  <c r="T20" i="1"/>
  <c r="U20" i="1" s="1"/>
  <c r="S20" i="1"/>
  <c r="R11" i="1"/>
  <c r="Q11" i="1"/>
  <c r="R5" i="1"/>
  <c r="Q5" i="1"/>
  <c r="R8" i="1"/>
  <c r="Q8" i="1"/>
  <c r="R7" i="1"/>
  <c r="Q7" i="1"/>
  <c r="Q6" i="1"/>
  <c r="R6" i="1" s="1"/>
  <c r="R9" i="1"/>
  <c r="Q9" i="1"/>
  <c r="R4" i="1"/>
  <c r="Q4" i="1"/>
  <c r="S21" i="1"/>
  <c r="T21" i="1" s="1"/>
  <c r="U21" i="1" s="1"/>
  <c r="S6" i="1" l="1"/>
  <c r="T6" i="1" s="1"/>
  <c r="U6" i="1" s="1"/>
  <c r="T7" i="1"/>
  <c r="U7" i="1" s="1"/>
  <c r="S7" i="1"/>
  <c r="T5" i="1"/>
  <c r="U5" i="1" s="1"/>
  <c r="S5" i="1"/>
  <c r="S9" i="1"/>
  <c r="T9" i="1" s="1"/>
  <c r="U9" i="1" s="1"/>
  <c r="S4" i="1"/>
  <c r="T4" i="1"/>
  <c r="U4" i="1"/>
  <c r="S8" i="1"/>
  <c r="T8" i="1" s="1"/>
  <c r="U8" i="1" s="1"/>
  <c r="T11" i="1"/>
  <c r="U11" i="1"/>
  <c r="S11" i="1"/>
  <c r="S10" i="1"/>
  <c r="T10" i="1"/>
  <c r="U10" i="1" s="1"/>
</calcChain>
</file>

<file path=xl/sharedStrings.xml><?xml version="1.0" encoding="utf-8"?>
<sst xmlns="http://schemas.openxmlformats.org/spreadsheetml/2006/main" count="53" uniqueCount="53">
  <si>
    <t xml:space="preserve">BASICOS Y ADICIONALES BIOBAHIA BIOBIN </t>
  </si>
  <si>
    <t>2017  38%</t>
  </si>
  <si>
    <t>PARITARIAS 2018  35%</t>
  </si>
  <si>
    <t>Paritarias 2019 28%</t>
  </si>
  <si>
    <t>Paritarias 2020 30%</t>
  </si>
  <si>
    <t>Paritarias 2021 35%</t>
  </si>
  <si>
    <t>CATEG.</t>
  </si>
  <si>
    <t>DESCRIPCION   DE TAREAS</t>
  </si>
  <si>
    <t>BASICO Sep-2016</t>
  </si>
  <si>
    <t>BASICO 12% Abril-2017</t>
  </si>
  <si>
    <t>26% No Rem. Abril 2017</t>
  </si>
  <si>
    <t>BASICO 24% Junio-2017</t>
  </si>
  <si>
    <t>14% No Rem. Abril 2017</t>
  </si>
  <si>
    <t>BASICO 26% Octu. 2017</t>
  </si>
  <si>
    <t>May-18 15%</t>
  </si>
  <si>
    <t xml:space="preserve"> Jul- 18 5%</t>
  </si>
  <si>
    <t xml:space="preserve"> Nov-18 2,5%</t>
  </si>
  <si>
    <t xml:space="preserve">  Dic- 18 2,5%</t>
  </si>
  <si>
    <t xml:space="preserve"> Ene-19 10%</t>
  </si>
  <si>
    <t>Ago-2019 10%</t>
  </si>
  <si>
    <t xml:space="preserve"> Oct-19 10%</t>
  </si>
  <si>
    <t xml:space="preserve"> Feb-20  8%</t>
  </si>
  <si>
    <t>Marzo 21 15%</t>
  </si>
  <si>
    <t>Mayo 21 15%</t>
  </si>
  <si>
    <t>Sept-21 12%</t>
  </si>
  <si>
    <t>Oct-21 12%</t>
  </si>
  <si>
    <t>Dic-21 11%</t>
  </si>
  <si>
    <t>I</t>
  </si>
  <si>
    <t>Maestranza</t>
  </si>
  <si>
    <t>II</t>
  </si>
  <si>
    <t>Portero Balancero</t>
  </si>
  <si>
    <t>III</t>
  </si>
  <si>
    <t>Opertador Carga y Descarga, Auxiliar de Campo</t>
  </si>
  <si>
    <t>IV</t>
  </si>
  <si>
    <t>Operador de Servicios</t>
  </si>
  <si>
    <t>V</t>
  </si>
  <si>
    <t>Oficial de Mantenimiento</t>
  </si>
  <si>
    <t>VI</t>
  </si>
  <si>
    <t>Operador de Laboratorio</t>
  </si>
  <si>
    <t>VII</t>
  </si>
  <si>
    <t>Operador de Campo</t>
  </si>
  <si>
    <t>VIII</t>
  </si>
  <si>
    <t>Panelista</t>
  </si>
  <si>
    <t>SUMA NO REMUNERATIVA</t>
  </si>
  <si>
    <t>ADICIONALES: CCT 2016</t>
  </si>
  <si>
    <t>ANTIGÜEDAD: 1% Basico q revisat el trabajador</t>
  </si>
  <si>
    <t>TURNO "A": 30% del Basico + Antigüedad</t>
  </si>
  <si>
    <t>TURNO "B": 15% del Basico + Antigüedad</t>
  </si>
  <si>
    <t>GUARDIA: 15% del Basico + Antigüedad</t>
  </si>
  <si>
    <t>PRESENTISMO: 5% Basico, Antigüedad,  Turno y/o Guardia</t>
  </si>
  <si>
    <t>Ayuda Escolar $ 500</t>
  </si>
  <si>
    <t>MEDICAMENTOS $ 750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</si>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</sst>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€"/>
    <numFmt numFmtId="165" formatCode="&quot;$&quot;\ #,##0.00"/>
    <numFmt numFmtId="166" formatCode="#,##0.00\ _€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8"/>
      <color indexed="17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ill="1" applyBorder="1"/>
    <xf numFmtId="0" fontId="0" fillId="4" borderId="4" xfId="0" applyFill="1" applyBorder="1"/>
    <xf numFmtId="9" fontId="0" fillId="4" borderId="1" xfId="0" applyNumberFormat="1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9" fontId="0" fillId="5" borderId="3" xfId="0" applyNumberFormat="1" applyFill="1" applyBorder="1" applyAlignment="1">
      <alignment horizontal="center"/>
    </xf>
    <xf numFmtId="9" fontId="0" fillId="5" borderId="2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164" fontId="0" fillId="9" borderId="11" xfId="0" applyNumberFormat="1" applyFill="1" applyBorder="1" applyAlignment="1">
      <alignment horizontal="right"/>
    </xf>
    <xf numFmtId="164" fontId="0" fillId="9" borderId="12" xfId="0" applyNumberFormat="1" applyFill="1" applyBorder="1"/>
    <xf numFmtId="164" fontId="0" fillId="8" borderId="13" xfId="0" applyNumberFormat="1" applyFill="1" applyBorder="1" applyAlignment="1">
      <alignment horizontal="center"/>
    </xf>
    <xf numFmtId="164" fontId="7" fillId="8" borderId="12" xfId="0" applyNumberFormat="1" applyFont="1" applyFill="1" applyBorder="1" applyAlignment="1">
      <alignment horizontal="center"/>
    </xf>
    <xf numFmtId="164" fontId="0" fillId="4" borderId="14" xfId="0" applyNumberFormat="1" applyFill="1" applyBorder="1"/>
    <xf numFmtId="164" fontId="6" fillId="5" borderId="15" xfId="0" applyNumberFormat="1" applyFont="1" applyFill="1" applyBorder="1"/>
    <xf numFmtId="164" fontId="6" fillId="5" borderId="16" xfId="0" applyNumberFormat="1" applyFont="1" applyFill="1" applyBorder="1"/>
    <xf numFmtId="164" fontId="6" fillId="5" borderId="17" xfId="0" applyNumberFormat="1" applyFont="1" applyFill="1" applyBorder="1"/>
    <xf numFmtId="164" fontId="6" fillId="0" borderId="18" xfId="0" applyNumberFormat="1" applyFont="1" applyBorder="1"/>
    <xf numFmtId="164" fontId="6" fillId="0" borderId="19" xfId="0" applyNumberFormat="1" applyFont="1" applyBorder="1"/>
    <xf numFmtId="164" fontId="6" fillId="0" borderId="20" xfId="0" applyNumberFormat="1" applyFon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0" xfId="0" applyNumberFormat="1"/>
    <xf numFmtId="0" fontId="5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4" fontId="0" fillId="0" borderId="25" xfId="0" applyNumberFormat="1" applyBorder="1" applyAlignment="1">
      <alignment horizontal="right"/>
    </xf>
    <xf numFmtId="164" fontId="6" fillId="5" borderId="26" xfId="0" applyNumberFormat="1" applyFont="1" applyFill="1" applyBorder="1"/>
    <xf numFmtId="164" fontId="6" fillId="5" borderId="27" xfId="0" applyNumberFormat="1" applyFont="1" applyFill="1" applyBorder="1"/>
    <xf numFmtId="164" fontId="6" fillId="5" borderId="28" xfId="0" applyNumberFormat="1" applyFont="1" applyFill="1" applyBorder="1"/>
    <xf numFmtId="164" fontId="6" fillId="0" borderId="29" xfId="0" applyNumberFormat="1" applyFont="1" applyBorder="1"/>
    <xf numFmtId="164" fontId="6" fillId="0" borderId="30" xfId="0" applyNumberFormat="1" applyFont="1" applyBorder="1"/>
    <xf numFmtId="164" fontId="6" fillId="0" borderId="3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0" fontId="5" fillId="0" borderId="32" xfId="0" applyFont="1" applyFill="1" applyBorder="1" applyAlignment="1">
      <alignment horizontal="center"/>
    </xf>
    <xf numFmtId="4" fontId="8" fillId="0" borderId="24" xfId="0" applyNumberFormat="1" applyFont="1" applyBorder="1" applyAlignment="1">
      <alignment horizontal="left"/>
    </xf>
    <xf numFmtId="164" fontId="6" fillId="5" borderId="33" xfId="0" applyNumberFormat="1" applyFont="1" applyFill="1" applyBorder="1"/>
    <xf numFmtId="0" fontId="6" fillId="0" borderId="24" xfId="0" applyFont="1" applyFill="1" applyBorder="1" applyAlignment="1">
      <alignment horizontal="center" wrapText="1"/>
    </xf>
    <xf numFmtId="17" fontId="0" fillId="0" borderId="34" xfId="0" applyNumberFormat="1" applyBorder="1"/>
    <xf numFmtId="164" fontId="6" fillId="0" borderId="35" xfId="0" applyNumberFormat="1" applyFont="1" applyBorder="1"/>
    <xf numFmtId="164" fontId="6" fillId="0" borderId="36" xfId="0" applyNumberFormat="1" applyFont="1" applyBorder="1"/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66" fontId="0" fillId="0" borderId="0" xfId="0" applyNumberFormat="1"/>
    <xf numFmtId="0" fontId="9" fillId="0" borderId="0" xfId="0" applyFont="1"/>
    <xf numFmtId="165" fontId="0" fillId="0" borderId="0" xfId="0" applyNumberFormat="1"/>
    <xf numFmtId="0" fontId="10" fillId="0" borderId="0" xfId="0" applyFont="1" applyFill="1" applyBorder="1" applyAlignment="1">
      <alignment horizontal="center" wrapText="1"/>
    </xf>
    <xf numFmtId="4" fontId="0" fillId="0" borderId="0" xfId="0" applyNumberFormat="1"/>
    <xf numFmtId="0" fontId="0" fillId="0" borderId="40" xfId="0" applyFont="1" applyBorder="1"/>
    <xf numFmtId="0" fontId="0" fillId="0" borderId="41" xfId="0" applyBorder="1"/>
    <xf numFmtId="0" fontId="0" fillId="0" borderId="42" xfId="0" applyBorder="1"/>
    <xf numFmtId="0" fontId="2" fillId="0" borderId="0" xfId="0" applyFont="1"/>
    <xf numFmtId="164" fontId="6" fillId="0" borderId="0" xfId="0" applyNumberFormat="1" applyFont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B3" sqref="B3"/>
    </sheetView>
  </sheetViews>
  <sheetFormatPr baseColWidth="10" defaultRowHeight="15" x14ac:dyDescent="0.25"/>
  <cols>
    <col min="1" max="1" width="7.28515625" customWidth="1"/>
    <col min="2" max="2" width="42.140625" customWidth="1"/>
    <col min="3" max="3" width="0.28515625" customWidth="1"/>
    <col min="4" max="4" width="10.28515625" hidden="1" customWidth="1"/>
    <col min="5" max="5" width="11.28515625" hidden="1" customWidth="1"/>
    <col min="6" max="6" width="10.7109375" hidden="1" customWidth="1"/>
    <col min="7" max="7" width="10.85546875" hidden="1" customWidth="1"/>
    <col min="8" max="8" width="10.28515625" hidden="1" customWidth="1"/>
    <col min="9" max="9" width="8.5703125" hidden="1" customWidth="1"/>
    <col min="10" max="10" width="8.140625" hidden="1" customWidth="1"/>
    <col min="11" max="11" width="8.28515625" hidden="1" customWidth="1"/>
    <col min="12" max="12" width="8.5703125" hidden="1" customWidth="1"/>
    <col min="13" max="13" width="8.28515625" hidden="1" customWidth="1"/>
    <col min="14" max="14" width="9.42578125" customWidth="1"/>
    <col min="15" max="15" width="9.140625" customWidth="1"/>
    <col min="16" max="16" width="8.28515625" customWidth="1"/>
    <col min="17" max="17" width="9" customWidth="1"/>
    <col min="18" max="18" width="8.7109375" customWidth="1"/>
    <col min="19" max="19" width="7.85546875" customWidth="1"/>
    <col min="20" max="20" width="8.42578125" customWidth="1"/>
    <col min="21" max="21" width="9.28515625" customWidth="1"/>
  </cols>
  <sheetData>
    <row r="1" spans="1:22" ht="15.75" thickBot="1" x14ac:dyDescent="0.3"/>
    <row r="2" spans="1:22" ht="16.5" thickTop="1" thickBot="1" x14ac:dyDescent="0.3">
      <c r="A2" s="1" t="s">
        <v>0</v>
      </c>
      <c r="B2" s="2"/>
      <c r="C2" s="3"/>
      <c r="D2" s="4"/>
      <c r="E2" s="5" t="s">
        <v>1</v>
      </c>
      <c r="F2" s="6"/>
      <c r="G2" s="6"/>
      <c r="H2" s="7"/>
      <c r="I2" s="8" t="s">
        <v>2</v>
      </c>
      <c r="J2" s="9"/>
      <c r="K2" s="9"/>
      <c r="L2" s="9"/>
      <c r="M2" s="10"/>
      <c r="N2" s="11" t="s">
        <v>3</v>
      </c>
      <c r="O2" s="12"/>
      <c r="P2" s="13"/>
      <c r="Q2" s="14" t="s">
        <v>4</v>
      </c>
      <c r="R2" s="15"/>
      <c r="S2" s="16" t="s">
        <v>5</v>
      </c>
      <c r="T2" s="17"/>
      <c r="U2" s="18"/>
    </row>
    <row r="3" spans="1:22" ht="46.5" customHeight="1" thickTop="1" thickBot="1" x14ac:dyDescent="0.3">
      <c r="A3" s="19" t="s">
        <v>6</v>
      </c>
      <c r="B3" s="19" t="s">
        <v>7</v>
      </c>
      <c r="C3" s="19" t="s">
        <v>8</v>
      </c>
      <c r="D3" s="20" t="s">
        <v>9</v>
      </c>
      <c r="E3" s="20" t="s">
        <v>10</v>
      </c>
      <c r="F3" s="21" t="s">
        <v>11</v>
      </c>
      <c r="G3" s="21" t="s">
        <v>12</v>
      </c>
      <c r="H3" s="22" t="s">
        <v>13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18</v>
      </c>
      <c r="N3" s="24" t="s">
        <v>19</v>
      </c>
      <c r="O3" s="24" t="s">
        <v>20</v>
      </c>
      <c r="P3" s="24" t="s">
        <v>21</v>
      </c>
      <c r="Q3" s="25" t="s">
        <v>22</v>
      </c>
      <c r="R3" s="25" t="s">
        <v>23</v>
      </c>
      <c r="S3" s="26" t="s">
        <v>24</v>
      </c>
      <c r="T3" s="26" t="s">
        <v>25</v>
      </c>
      <c r="U3" s="26" t="s">
        <v>26</v>
      </c>
    </row>
    <row r="4" spans="1:22" ht="16.5" thickTop="1" thickBot="1" x14ac:dyDescent="0.3">
      <c r="A4" s="27" t="s">
        <v>27</v>
      </c>
      <c r="B4" s="28" t="s">
        <v>28</v>
      </c>
      <c r="C4" s="29">
        <v>13800</v>
      </c>
      <c r="D4" s="30">
        <f>C4*12/100+C4</f>
        <v>15456</v>
      </c>
      <c r="E4" s="31">
        <f>C4*26/100</f>
        <v>3588</v>
      </c>
      <c r="F4" s="32">
        <f>C4*12/100+D4</f>
        <v>17112</v>
      </c>
      <c r="G4" s="33">
        <v>1932</v>
      </c>
      <c r="H4" s="34">
        <f>C4*26/100+D4</f>
        <v>19044</v>
      </c>
      <c r="I4" s="35">
        <f>H4*15/100+H4</f>
        <v>21900.6</v>
      </c>
      <c r="J4" s="36">
        <f>H4*5/100+I4</f>
        <v>22852.799999999999</v>
      </c>
      <c r="K4" s="36">
        <f>H4*2.5/100+J4</f>
        <v>23328.899999999998</v>
      </c>
      <c r="L4" s="36">
        <f>H4*2.5/100+K4</f>
        <v>23804.999999999996</v>
      </c>
      <c r="M4" s="37">
        <f>H4*10/100+L4</f>
        <v>25709.399999999998</v>
      </c>
      <c r="N4" s="38">
        <f>M4*10/100+M4</f>
        <v>28280.339999999997</v>
      </c>
      <c r="O4" s="39">
        <f>M4*10/100+N4</f>
        <v>30851.279999999995</v>
      </c>
      <c r="P4" s="40">
        <f>M4*8/100+O4</f>
        <v>32908.031999999992</v>
      </c>
      <c r="Q4" s="41">
        <f>P4*15/100+P4</f>
        <v>37844.236799999991</v>
      </c>
      <c r="R4" s="42">
        <f>P4*15/100+Q4</f>
        <v>42780.441599999991</v>
      </c>
      <c r="S4" s="43">
        <f>R4*12/100+R4</f>
        <v>47914.094591999994</v>
      </c>
      <c r="T4" s="43">
        <f>R4*12/100+S4</f>
        <v>53047.747583999997</v>
      </c>
      <c r="U4" s="43">
        <f>R4*11/100+T4</f>
        <v>57753.596159999994</v>
      </c>
    </row>
    <row r="5" spans="1:22" ht="15.75" thickBot="1" x14ac:dyDescent="0.3">
      <c r="A5" s="44" t="s">
        <v>29</v>
      </c>
      <c r="B5" s="45" t="s">
        <v>30</v>
      </c>
      <c r="C5" s="46">
        <v>20313.599999999999</v>
      </c>
      <c r="D5" s="30">
        <f t="shared" ref="D5:D11" si="0">C5*12/100+C5</f>
        <v>22751.231999999996</v>
      </c>
      <c r="E5" s="31">
        <f t="shared" ref="E5:E11" si="1">C5*26/100</f>
        <v>5281.5360000000001</v>
      </c>
      <c r="F5" s="32">
        <f t="shared" ref="F5:F11" si="2">C5*12/100+D5</f>
        <v>25188.863999999994</v>
      </c>
      <c r="G5" s="33">
        <v>2843.9</v>
      </c>
      <c r="H5" s="34">
        <f t="shared" ref="H5:H11" si="3">C5*26/100+D5</f>
        <v>28032.767999999996</v>
      </c>
      <c r="I5" s="47">
        <f t="shared" ref="I5:I11" si="4">H5*15/100+H5</f>
        <v>32237.683199999996</v>
      </c>
      <c r="J5" s="48">
        <f t="shared" ref="J5:J11" si="5">H5*5/100+I5</f>
        <v>33639.321599999996</v>
      </c>
      <c r="K5" s="48">
        <f t="shared" ref="K5:K11" si="6">H5*2.5/100+J5</f>
        <v>34340.140799999994</v>
      </c>
      <c r="L5" s="48">
        <f t="shared" ref="L5:L11" si="7">H5*2.5/100+K5</f>
        <v>35040.959999999992</v>
      </c>
      <c r="M5" s="49">
        <f t="shared" ref="M5:M11" si="8">H5*10/100+L5</f>
        <v>37844.236799999991</v>
      </c>
      <c r="N5" s="50">
        <f t="shared" ref="N5:N11" si="9">M5*10/100+M5</f>
        <v>41628.660479999991</v>
      </c>
      <c r="O5" s="51">
        <f t="shared" ref="O5:O11" si="10">M5*10/100+N5</f>
        <v>45413.084159999991</v>
      </c>
      <c r="P5" s="52">
        <f t="shared" ref="P5:P11" si="11">M5*8/100+O5</f>
        <v>48440.623103999991</v>
      </c>
      <c r="Q5" s="53">
        <f t="shared" ref="Q5:Q11" si="12">P5*15/100+P5</f>
        <v>55706.716569599987</v>
      </c>
      <c r="R5" s="54">
        <f t="shared" ref="R5:R11" si="13">P5*15/100+Q5</f>
        <v>62972.810035199989</v>
      </c>
      <c r="S5" s="43">
        <f t="shared" ref="S5:S11" si="14">R5*12/100+R5</f>
        <v>70529.547239423991</v>
      </c>
      <c r="T5" s="43">
        <f t="shared" ref="T5:T11" si="15">R5*12/100+S5</f>
        <v>78086.284443647994</v>
      </c>
      <c r="U5" s="43">
        <f t="shared" ref="U5:U11" si="16">R5*11/100+T5</f>
        <v>85013.293547519992</v>
      </c>
    </row>
    <row r="6" spans="1:22" ht="15.75" thickBot="1" x14ac:dyDescent="0.3">
      <c r="A6" s="55" t="s">
        <v>31</v>
      </c>
      <c r="B6" s="45" t="s">
        <v>32</v>
      </c>
      <c r="C6" s="46">
        <v>22162.799999999999</v>
      </c>
      <c r="D6" s="30">
        <f t="shared" si="0"/>
        <v>24822.335999999999</v>
      </c>
      <c r="E6" s="31">
        <f t="shared" si="1"/>
        <v>5762.3279999999995</v>
      </c>
      <c r="F6" s="32">
        <f t="shared" si="2"/>
        <v>27481.871999999999</v>
      </c>
      <c r="G6" s="33">
        <v>3102.79</v>
      </c>
      <c r="H6" s="34">
        <f t="shared" si="3"/>
        <v>30584.663999999997</v>
      </c>
      <c r="I6" s="47">
        <f t="shared" si="4"/>
        <v>35172.363599999997</v>
      </c>
      <c r="J6" s="48">
        <f t="shared" si="5"/>
        <v>36701.596799999999</v>
      </c>
      <c r="K6" s="48">
        <f t="shared" si="6"/>
        <v>37466.213400000001</v>
      </c>
      <c r="L6" s="48">
        <f t="shared" si="7"/>
        <v>38230.83</v>
      </c>
      <c r="M6" s="49">
        <f t="shared" si="8"/>
        <v>41289.296399999999</v>
      </c>
      <c r="N6" s="50">
        <f t="shared" si="9"/>
        <v>45418.226040000001</v>
      </c>
      <c r="O6" s="51">
        <f t="shared" si="10"/>
        <v>49547.155680000003</v>
      </c>
      <c r="P6" s="52">
        <f t="shared" si="11"/>
        <v>52850.299392000001</v>
      </c>
      <c r="Q6" s="53">
        <f t="shared" si="12"/>
        <v>60777.844300800003</v>
      </c>
      <c r="R6" s="54">
        <f t="shared" si="13"/>
        <v>68705.389209600005</v>
      </c>
      <c r="S6" s="43">
        <f t="shared" si="14"/>
        <v>76950.035914752007</v>
      </c>
      <c r="T6" s="43">
        <f t="shared" si="15"/>
        <v>85194.682619904008</v>
      </c>
      <c r="U6" s="43">
        <f t="shared" si="16"/>
        <v>92752.275432960014</v>
      </c>
    </row>
    <row r="7" spans="1:22" ht="15.75" thickBot="1" x14ac:dyDescent="0.3">
      <c r="A7" s="44" t="s">
        <v>33</v>
      </c>
      <c r="B7" s="45" t="s">
        <v>34</v>
      </c>
      <c r="C7" s="46">
        <v>22162.799999999999</v>
      </c>
      <c r="D7" s="30">
        <f t="shared" si="0"/>
        <v>24822.335999999999</v>
      </c>
      <c r="E7" s="31">
        <f t="shared" si="1"/>
        <v>5762.3279999999995</v>
      </c>
      <c r="F7" s="32">
        <f t="shared" si="2"/>
        <v>27481.871999999999</v>
      </c>
      <c r="G7" s="33">
        <v>3102.79</v>
      </c>
      <c r="H7" s="34">
        <f t="shared" si="3"/>
        <v>30584.663999999997</v>
      </c>
      <c r="I7" s="47">
        <f t="shared" si="4"/>
        <v>35172.363599999997</v>
      </c>
      <c r="J7" s="48">
        <f t="shared" si="5"/>
        <v>36701.596799999999</v>
      </c>
      <c r="K7" s="48">
        <f t="shared" si="6"/>
        <v>37466.213400000001</v>
      </c>
      <c r="L7" s="48">
        <f t="shared" si="7"/>
        <v>38230.83</v>
      </c>
      <c r="M7" s="49">
        <f t="shared" si="8"/>
        <v>41289.296399999999</v>
      </c>
      <c r="N7" s="50">
        <f t="shared" si="9"/>
        <v>45418.226040000001</v>
      </c>
      <c r="O7" s="51">
        <f t="shared" si="10"/>
        <v>49547.155680000003</v>
      </c>
      <c r="P7" s="52">
        <f t="shared" si="11"/>
        <v>52850.299392000001</v>
      </c>
      <c r="Q7" s="53">
        <f t="shared" si="12"/>
        <v>60777.844300800003</v>
      </c>
      <c r="R7" s="54">
        <f t="shared" si="13"/>
        <v>68705.389209600005</v>
      </c>
      <c r="S7" s="43">
        <f t="shared" si="14"/>
        <v>76950.035914752007</v>
      </c>
      <c r="T7" s="43">
        <f t="shared" si="15"/>
        <v>85194.682619904008</v>
      </c>
      <c r="U7" s="43">
        <f t="shared" si="16"/>
        <v>92752.275432960014</v>
      </c>
    </row>
    <row r="8" spans="1:22" ht="15.75" thickBot="1" x14ac:dyDescent="0.3">
      <c r="A8" s="55" t="s">
        <v>35</v>
      </c>
      <c r="B8" s="45" t="s">
        <v>36</v>
      </c>
      <c r="C8" s="46">
        <v>24191.4</v>
      </c>
      <c r="D8" s="30">
        <f t="shared" si="0"/>
        <v>27094.368000000002</v>
      </c>
      <c r="E8" s="31">
        <f t="shared" si="1"/>
        <v>6289.7640000000001</v>
      </c>
      <c r="F8" s="32">
        <f t="shared" si="2"/>
        <v>29997.336000000003</v>
      </c>
      <c r="G8" s="33">
        <v>3386.8</v>
      </c>
      <c r="H8" s="34">
        <f t="shared" si="3"/>
        <v>33384.132000000005</v>
      </c>
      <c r="I8" s="47">
        <f t="shared" si="4"/>
        <v>38391.751800000005</v>
      </c>
      <c r="J8" s="48">
        <f t="shared" si="5"/>
        <v>40060.958400000003</v>
      </c>
      <c r="K8" s="48">
        <f t="shared" si="6"/>
        <v>40895.561700000006</v>
      </c>
      <c r="L8" s="48">
        <f t="shared" si="7"/>
        <v>41730.165000000008</v>
      </c>
      <c r="M8" s="49">
        <f t="shared" si="8"/>
        <v>45068.578200000011</v>
      </c>
      <c r="N8" s="50">
        <f t="shared" si="9"/>
        <v>49575.436020000008</v>
      </c>
      <c r="O8" s="51">
        <f t="shared" si="10"/>
        <v>54082.293840000013</v>
      </c>
      <c r="P8" s="52">
        <f t="shared" si="11"/>
        <v>57687.780096000017</v>
      </c>
      <c r="Q8" s="53">
        <f t="shared" si="12"/>
        <v>66340.947110400011</v>
      </c>
      <c r="R8" s="54">
        <f t="shared" si="13"/>
        <v>74994.11412480002</v>
      </c>
      <c r="S8" s="43">
        <f t="shared" si="14"/>
        <v>83993.407819776025</v>
      </c>
      <c r="T8" s="43">
        <f t="shared" si="15"/>
        <v>92992.701514752029</v>
      </c>
      <c r="U8" s="43">
        <f t="shared" si="16"/>
        <v>101242.05406848004</v>
      </c>
    </row>
    <row r="9" spans="1:22" ht="15.75" thickBot="1" x14ac:dyDescent="0.3">
      <c r="A9" s="44" t="s">
        <v>37</v>
      </c>
      <c r="B9" s="45" t="s">
        <v>38</v>
      </c>
      <c r="C9" s="46">
        <v>22162.799999999999</v>
      </c>
      <c r="D9" s="30">
        <f t="shared" si="0"/>
        <v>24822.335999999999</v>
      </c>
      <c r="E9" s="31">
        <f t="shared" si="1"/>
        <v>5762.3279999999995</v>
      </c>
      <c r="F9" s="32">
        <f t="shared" si="2"/>
        <v>27481.871999999999</v>
      </c>
      <c r="G9" s="33">
        <v>3102.79</v>
      </c>
      <c r="H9" s="34">
        <f t="shared" si="3"/>
        <v>30584.663999999997</v>
      </c>
      <c r="I9" s="47">
        <f t="shared" si="4"/>
        <v>35172.363599999997</v>
      </c>
      <c r="J9" s="48">
        <f t="shared" si="5"/>
        <v>36701.596799999999</v>
      </c>
      <c r="K9" s="48">
        <f t="shared" si="6"/>
        <v>37466.213400000001</v>
      </c>
      <c r="L9" s="48">
        <f t="shared" si="7"/>
        <v>38230.83</v>
      </c>
      <c r="M9" s="49">
        <f t="shared" si="8"/>
        <v>41289.296399999999</v>
      </c>
      <c r="N9" s="50">
        <f>M9*10/100+M9</f>
        <v>45418.226040000001</v>
      </c>
      <c r="O9" s="51">
        <f t="shared" si="10"/>
        <v>49547.155680000003</v>
      </c>
      <c r="P9" s="52">
        <f t="shared" si="11"/>
        <v>52850.299392000001</v>
      </c>
      <c r="Q9" s="53">
        <f t="shared" si="12"/>
        <v>60777.844300800003</v>
      </c>
      <c r="R9" s="54">
        <f t="shared" si="13"/>
        <v>68705.389209600005</v>
      </c>
      <c r="S9" s="43">
        <f t="shared" si="14"/>
        <v>76950.035914752007</v>
      </c>
      <c r="T9" s="43">
        <f t="shared" si="15"/>
        <v>85194.682619904008</v>
      </c>
      <c r="U9" s="43">
        <f t="shared" si="16"/>
        <v>92752.275432960014</v>
      </c>
    </row>
    <row r="10" spans="1:22" ht="15.75" thickBot="1" x14ac:dyDescent="0.3">
      <c r="A10" s="55" t="s">
        <v>39</v>
      </c>
      <c r="B10" s="56" t="s">
        <v>40</v>
      </c>
      <c r="C10" s="46">
        <v>22162.799999999999</v>
      </c>
      <c r="D10" s="30">
        <f t="shared" si="0"/>
        <v>24822.335999999999</v>
      </c>
      <c r="E10" s="31">
        <f t="shared" si="1"/>
        <v>5762.3279999999995</v>
      </c>
      <c r="F10" s="32">
        <f t="shared" si="2"/>
        <v>27481.871999999999</v>
      </c>
      <c r="G10" s="33">
        <v>3102.79</v>
      </c>
      <c r="H10" s="34">
        <f t="shared" si="3"/>
        <v>30584.663999999997</v>
      </c>
      <c r="I10" s="47">
        <f t="shared" si="4"/>
        <v>35172.363599999997</v>
      </c>
      <c r="J10" s="48">
        <f t="shared" si="5"/>
        <v>36701.596799999999</v>
      </c>
      <c r="K10" s="48">
        <f t="shared" si="6"/>
        <v>37466.213400000001</v>
      </c>
      <c r="L10" s="48">
        <f t="shared" si="7"/>
        <v>38230.83</v>
      </c>
      <c r="M10" s="49">
        <f t="shared" si="8"/>
        <v>41289.296399999999</v>
      </c>
      <c r="N10" s="50">
        <f t="shared" si="9"/>
        <v>45418.226040000001</v>
      </c>
      <c r="O10" s="51">
        <f t="shared" si="10"/>
        <v>49547.155680000003</v>
      </c>
      <c r="P10" s="52">
        <f t="shared" si="11"/>
        <v>52850.299392000001</v>
      </c>
      <c r="Q10" s="53">
        <f t="shared" si="12"/>
        <v>60777.844300800003</v>
      </c>
      <c r="R10" s="54">
        <f t="shared" si="13"/>
        <v>68705.389209600005</v>
      </c>
      <c r="S10" s="43">
        <f t="shared" si="14"/>
        <v>76950.035914752007</v>
      </c>
      <c r="T10" s="43">
        <f t="shared" si="15"/>
        <v>85194.682619904008</v>
      </c>
      <c r="U10" s="43">
        <f t="shared" si="16"/>
        <v>92752.275432960014</v>
      </c>
      <c r="V10" s="43"/>
    </row>
    <row r="11" spans="1:22" ht="15.75" thickBot="1" x14ac:dyDescent="0.3">
      <c r="A11" s="44" t="s">
        <v>41</v>
      </c>
      <c r="B11" s="56" t="s">
        <v>42</v>
      </c>
      <c r="C11" s="46">
        <v>24191.4</v>
      </c>
      <c r="D11" s="30">
        <f t="shared" si="0"/>
        <v>27094.368000000002</v>
      </c>
      <c r="E11" s="31">
        <f t="shared" si="1"/>
        <v>6289.7640000000001</v>
      </c>
      <c r="F11" s="32">
        <f t="shared" si="2"/>
        <v>29997.336000000003</v>
      </c>
      <c r="G11" s="33">
        <v>3386.8</v>
      </c>
      <c r="H11" s="34">
        <f t="shared" si="3"/>
        <v>33384.132000000005</v>
      </c>
      <c r="I11" s="57">
        <f t="shared" si="4"/>
        <v>38391.751800000005</v>
      </c>
      <c r="J11" s="48">
        <f t="shared" si="5"/>
        <v>40060.958400000003</v>
      </c>
      <c r="K11" s="48">
        <f t="shared" si="6"/>
        <v>40895.561700000006</v>
      </c>
      <c r="L11" s="48">
        <f t="shared" si="7"/>
        <v>41730.165000000008</v>
      </c>
      <c r="M11" s="49">
        <f t="shared" si="8"/>
        <v>45068.578200000011</v>
      </c>
      <c r="N11" s="50">
        <f t="shared" si="9"/>
        <v>49575.436020000008</v>
      </c>
      <c r="O11" s="51">
        <f t="shared" si="10"/>
        <v>54082.293840000013</v>
      </c>
      <c r="P11" s="52">
        <f t="shared" si="11"/>
        <v>57687.780096000017</v>
      </c>
      <c r="Q11" s="53">
        <f t="shared" si="12"/>
        <v>66340.947110400011</v>
      </c>
      <c r="R11" s="54">
        <f t="shared" si="13"/>
        <v>74994.11412480002</v>
      </c>
      <c r="S11" s="43">
        <f t="shared" si="14"/>
        <v>83993.407819776025</v>
      </c>
      <c r="T11" s="43">
        <f t="shared" si="15"/>
        <v>92992.701514752029</v>
      </c>
      <c r="U11" s="43">
        <f t="shared" si="16"/>
        <v>101242.05406848004</v>
      </c>
    </row>
    <row r="12" spans="1:22" ht="15.75" thickBot="1" x14ac:dyDescent="0.3">
      <c r="B12" s="58" t="s">
        <v>43</v>
      </c>
      <c r="L12" s="59">
        <v>43586</v>
      </c>
      <c r="M12" s="60">
        <v>10000</v>
      </c>
      <c r="N12" s="61">
        <v>10000</v>
      </c>
      <c r="Q12" s="62">
        <f>N12*30/100+N12</f>
        <v>13000</v>
      </c>
      <c r="R12" s="63"/>
      <c r="S12" s="64">
        <f>Q12*35/100+Q12</f>
        <v>17550</v>
      </c>
      <c r="T12" s="65"/>
      <c r="U12" s="65"/>
    </row>
    <row r="13" spans="1:22" x14ac:dyDescent="0.25">
      <c r="F13" s="66"/>
      <c r="Q13" s="43"/>
      <c r="R13" s="43"/>
      <c r="T13" s="67"/>
    </row>
    <row r="14" spans="1:22" x14ac:dyDescent="0.25">
      <c r="A14" s="68" t="s">
        <v>44</v>
      </c>
      <c r="F14" s="69"/>
      <c r="H14" s="70"/>
      <c r="I14" s="70"/>
      <c r="J14" s="70"/>
      <c r="K14" s="70"/>
      <c r="L14" s="70"/>
      <c r="M14" s="70"/>
      <c r="N14" s="71"/>
      <c r="Q14" s="43"/>
      <c r="R14" s="43"/>
      <c r="T14" s="67"/>
    </row>
    <row r="15" spans="1:22" x14ac:dyDescent="0.25">
      <c r="B15" s="72" t="s">
        <v>45</v>
      </c>
      <c r="C15" s="73"/>
      <c r="D15" s="73"/>
      <c r="E15" s="74"/>
      <c r="J15" s="71"/>
      <c r="K15" s="71"/>
      <c r="L15" s="71"/>
      <c r="M15" s="71"/>
      <c r="N15" s="71"/>
      <c r="O15" s="69"/>
      <c r="Q15" s="43"/>
      <c r="R15" s="43"/>
      <c r="T15" s="67"/>
    </row>
    <row r="16" spans="1:22" x14ac:dyDescent="0.25">
      <c r="B16" s="72" t="s">
        <v>46</v>
      </c>
      <c r="C16" s="73"/>
      <c r="D16" s="73"/>
      <c r="E16" s="74"/>
      <c r="Q16" s="43"/>
      <c r="R16" s="43"/>
      <c r="T16" s="67"/>
    </row>
    <row r="17" spans="2:21" x14ac:dyDescent="0.25">
      <c r="B17" s="72" t="s">
        <v>47</v>
      </c>
      <c r="C17" s="73"/>
      <c r="D17" s="73"/>
      <c r="E17" s="74"/>
      <c r="J17" s="71"/>
      <c r="N17" s="71"/>
      <c r="Q17" s="43"/>
      <c r="R17" s="43"/>
      <c r="T17" s="67"/>
    </row>
    <row r="18" spans="2:21" x14ac:dyDescent="0.25">
      <c r="B18" s="72" t="s">
        <v>48</v>
      </c>
      <c r="C18" s="73"/>
      <c r="D18" s="73"/>
      <c r="E18" s="74"/>
      <c r="N18" s="71"/>
      <c r="Q18" s="43"/>
      <c r="R18" s="43"/>
    </row>
    <row r="19" spans="2:21" x14ac:dyDescent="0.25">
      <c r="B19" s="72" t="s">
        <v>49</v>
      </c>
      <c r="C19" s="73"/>
      <c r="D19" s="73"/>
      <c r="E19" s="74"/>
      <c r="Q19" s="43"/>
      <c r="R19" s="43"/>
    </row>
    <row r="20" spans="2:21" x14ac:dyDescent="0.25">
      <c r="B20" s="75" t="s">
        <v>50</v>
      </c>
      <c r="H20" s="76">
        <f>500*38/100+500</f>
        <v>690</v>
      </c>
      <c r="I20" s="76">
        <f>690*15/100+690</f>
        <v>793.5</v>
      </c>
      <c r="J20" s="76"/>
      <c r="K20" s="76"/>
      <c r="L20" s="76">
        <f>H20*25/100+H20</f>
        <v>862.5</v>
      </c>
      <c r="M20" s="76">
        <f>H20*10/100+L20</f>
        <v>931.5</v>
      </c>
      <c r="N20" s="76">
        <f>M20*10/100+M20</f>
        <v>1024.6500000000001</v>
      </c>
      <c r="O20" s="76">
        <f>M20*10/100+N20</f>
        <v>1117.8000000000002</v>
      </c>
      <c r="P20" s="76">
        <f>M20*8/100+O20</f>
        <v>1192.3200000000002</v>
      </c>
      <c r="Q20" s="43">
        <f t="shared" ref="Q20:Q21" si="17">P20*15/100+P20</f>
        <v>1371.1680000000001</v>
      </c>
      <c r="R20" s="43">
        <f t="shared" ref="R20:R21" si="18">P20*15/100+Q20</f>
        <v>1550.0160000000001</v>
      </c>
      <c r="S20" s="43">
        <f>R20*12/100+R20</f>
        <v>1736.0179200000002</v>
      </c>
      <c r="T20" s="43">
        <f>R20*12/100+S20</f>
        <v>1922.0198400000004</v>
      </c>
      <c r="U20" s="43">
        <f>R20*11/100+T20</f>
        <v>2092.5216000000005</v>
      </c>
    </row>
    <row r="21" spans="2:21" x14ac:dyDescent="0.25">
      <c r="B21" s="77" t="s">
        <v>51</v>
      </c>
      <c r="H21" s="76">
        <v>750</v>
      </c>
      <c r="I21" s="76">
        <f>H21*15/100+750</f>
        <v>862.5</v>
      </c>
      <c r="J21" s="76">
        <f>H21*5/100+I21</f>
        <v>900</v>
      </c>
      <c r="K21" s="76">
        <f>H21*2.5/100+J21</f>
        <v>918.75</v>
      </c>
      <c r="L21" s="76">
        <f>H21*2.5/100+K21</f>
        <v>937.5</v>
      </c>
      <c r="M21" s="76">
        <f>H21*10/100+L21</f>
        <v>1012.5</v>
      </c>
      <c r="N21" s="76">
        <f>M21*10/100+M21</f>
        <v>1113.75</v>
      </c>
      <c r="O21" s="76">
        <f>M21*10/100+N21</f>
        <v>1215</v>
      </c>
      <c r="P21" s="76">
        <f>M21*8/100+O21</f>
        <v>1296</v>
      </c>
      <c r="Q21" s="43">
        <f t="shared" si="17"/>
        <v>1490.4</v>
      </c>
      <c r="R21" s="43">
        <f t="shared" si="18"/>
        <v>1684.8000000000002</v>
      </c>
      <c r="S21" s="43">
        <f>R21*12/100+R21</f>
        <v>1886.9760000000001</v>
      </c>
      <c r="T21" s="43">
        <f>R21*12/100+S21</f>
        <v>2089.152</v>
      </c>
      <c r="U21" s="43">
        <f>R21*11/100+T21</f>
        <v>2274.48</v>
      </c>
    </row>
    <row r="22" spans="2:21" x14ac:dyDescent="0.25">
      <c r="H22" s="76"/>
      <c r="I22" s="76"/>
      <c r="J22" s="76"/>
      <c r="K22" s="76"/>
    </row>
    <row r="23" spans="2:21" x14ac:dyDescent="0.25">
      <c r="H23" s="71"/>
      <c r="P23" s="43"/>
    </row>
    <row r="24" spans="2:21" x14ac:dyDescent="0.25">
      <c r="H24" s="71"/>
    </row>
    <row r="26" spans="2:21" x14ac:dyDescent="0.25">
      <c r="O26" t="s">
        <v>52</v>
      </c>
    </row>
  </sheetData>
  <mergeCells count="8">
    <mergeCell ref="Q12:R12"/>
    <mergeCell ref="S12:U12"/>
    <mergeCell ref="A2:B2"/>
    <mergeCell ref="E2:H2"/>
    <mergeCell ref="I2:M2"/>
    <mergeCell ref="N2:P2"/>
    <mergeCell ref="Q2:R2"/>
    <mergeCell ref="S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PC4</cp:lastModifiedBy>
  <dcterms:created xsi:type="dcterms:W3CDTF">2021-09-17T12:46:56Z</dcterms:created>
  <dcterms:modified xsi:type="dcterms:W3CDTF">2021-09-17T12:50:04Z</dcterms:modified>
</cp:coreProperties>
</file>