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s="1"/>
  <c r="G16" i="1"/>
  <c r="H16" i="1" s="1"/>
  <c r="F16" i="1"/>
  <c r="E16" i="1"/>
  <c r="D16" i="1"/>
  <c r="G15" i="1"/>
  <c r="H15" i="1" s="1"/>
  <c r="F15" i="1"/>
  <c r="E15" i="1"/>
  <c r="D15" i="1"/>
  <c r="G14" i="1"/>
  <c r="H14" i="1" s="1"/>
  <c r="F14" i="1"/>
  <c r="E14" i="1"/>
  <c r="D14" i="1"/>
  <c r="H13" i="1"/>
  <c r="K13" i="1" s="1"/>
  <c r="G13" i="1"/>
  <c r="F13" i="1"/>
  <c r="E13" i="1"/>
  <c r="D13" i="1"/>
  <c r="G12" i="1"/>
  <c r="H12" i="1" s="1"/>
  <c r="F12" i="1"/>
  <c r="E12" i="1"/>
  <c r="D12" i="1"/>
  <c r="N11" i="1"/>
  <c r="K11" i="1"/>
  <c r="J11" i="1"/>
  <c r="H11" i="1"/>
  <c r="M11" i="1" s="1"/>
  <c r="F7" i="1"/>
  <c r="G7" i="1" s="1"/>
  <c r="E7" i="1"/>
  <c r="D7" i="1"/>
  <c r="C7" i="1"/>
  <c r="G6" i="1"/>
  <c r="L6" i="1" s="1"/>
  <c r="F6" i="1"/>
  <c r="E6" i="1"/>
  <c r="D6" i="1"/>
  <c r="C6" i="1"/>
  <c r="F5" i="1"/>
  <c r="G5" i="1" s="1"/>
  <c r="E5" i="1"/>
  <c r="D5" i="1"/>
  <c r="C5" i="1"/>
  <c r="P5" i="1" l="1"/>
  <c r="K5" i="1"/>
  <c r="M5" i="1"/>
  <c r="L5" i="1"/>
  <c r="O5" i="1"/>
  <c r="H5" i="1"/>
  <c r="M7" i="1"/>
  <c r="P7" i="1"/>
  <c r="K7" i="1"/>
  <c r="L7" i="1"/>
  <c r="O7" i="1"/>
  <c r="H7" i="1"/>
  <c r="N12" i="1"/>
  <c r="J12" i="1"/>
  <c r="M12" i="1"/>
  <c r="I12" i="1"/>
  <c r="L12" i="1"/>
  <c r="K12" i="1"/>
  <c r="J14" i="1"/>
  <c r="I14" i="1"/>
  <c r="M15" i="1"/>
  <c r="I15" i="1"/>
  <c r="L15" i="1"/>
  <c r="K15" i="1"/>
  <c r="N15" i="1"/>
  <c r="J15" i="1"/>
  <c r="N16" i="1"/>
  <c r="J16" i="1"/>
  <c r="L16" i="1"/>
  <c r="M16" i="1"/>
  <c r="I16" i="1"/>
  <c r="K16" i="1"/>
  <c r="O6" i="1"/>
  <c r="I13" i="1"/>
  <c r="G21" i="1"/>
  <c r="I21" i="1" s="1"/>
  <c r="K6" i="1"/>
  <c r="P6" i="1"/>
  <c r="L11" i="1"/>
  <c r="J13" i="1"/>
  <c r="N13" i="1"/>
  <c r="M6" i="1"/>
  <c r="L13" i="1"/>
  <c r="H6" i="1"/>
  <c r="M13" i="1"/>
  <c r="I11" i="1"/>
</calcChain>
</file>

<file path=xl/sharedStrings.xml><?xml version="1.0" encoding="utf-8"?>
<sst xmlns="http://schemas.openxmlformats.org/spreadsheetml/2006/main" count="59" uniqueCount="46">
  <si>
    <t xml:space="preserve"> </t>
  </si>
  <si>
    <t xml:space="preserve">COMPANIA DE CONTROL </t>
  </si>
  <si>
    <t>Paritaria 2021/2022 57,82% total</t>
  </si>
  <si>
    <t>PARITARIAS 2022/2023</t>
  </si>
  <si>
    <t>Categoria</t>
  </si>
  <si>
    <t>Básicos 01/6/2021</t>
  </si>
  <si>
    <t>Básicos  (15%) 01/11/2021</t>
  </si>
  <si>
    <t>Básicos  (10%) 01/12/2021</t>
  </si>
  <si>
    <t>Básicos (10%) 01/01/2022</t>
  </si>
  <si>
    <t>Básicos  01/04/2022</t>
  </si>
  <si>
    <t>Básicos (22,82%) 01/05/2022</t>
  </si>
  <si>
    <t>Básicos (10%) 01/07/2022 (20%A)</t>
  </si>
  <si>
    <t>Art 41BIS agosto 2022</t>
  </si>
  <si>
    <t>Básicos  (10%) 01/09/2022 (30%A)</t>
  </si>
  <si>
    <t>Básicos (15%) 1/11/2022 (45%A)</t>
  </si>
  <si>
    <t>Básicos (15%) 1/12/2022 (60%A)</t>
  </si>
  <si>
    <t>Art 41BIS enero 2023</t>
  </si>
  <si>
    <t>Básicos (10%) 1/02/2023 (70%A)</t>
  </si>
  <si>
    <t>Básicos (10%) 1/04/2023 (80%A)</t>
  </si>
  <si>
    <t>Auditor Junior</t>
  </si>
  <si>
    <t>Auditor semi Senior</t>
  </si>
  <si>
    <t>Auditor Senior</t>
  </si>
  <si>
    <t>Adicionales y Subsidios 2021/2022</t>
  </si>
  <si>
    <t>Adicionales y Subsidios 2022/2023</t>
  </si>
  <si>
    <t>Conceptos</t>
  </si>
  <si>
    <t>Horario</t>
  </si>
  <si>
    <t>Básicos 01/06/2021</t>
  </si>
  <si>
    <t>Básicos 01/04/2022</t>
  </si>
  <si>
    <t>Adicional Guardia Activa Nocturnidad: lunes a Viernes</t>
  </si>
  <si>
    <t>de 00:00 a 06:00 y/o de 18:00 a 24:00</t>
  </si>
  <si>
    <t>Adicional Guardia Activa:Sábados Domingos y Feriados Nacionales</t>
  </si>
  <si>
    <t>de 00:00 a 06:00, de 06:00 a 12:00, de 12:00 a 18:00 y de 18:00 a 24:00</t>
  </si>
  <si>
    <t>Adicional Embarcado</t>
  </si>
  <si>
    <t>por día embarcado</t>
  </si>
  <si>
    <t>Vianda ayuda Alimentaria (Nota1)</t>
  </si>
  <si>
    <t>Por día efectivamente trabajado</t>
  </si>
  <si>
    <t>Personal Jornalizado</t>
  </si>
  <si>
    <t>Jornal día</t>
  </si>
  <si>
    <t>Subsidio Medicamentos (Nota2)</t>
  </si>
  <si>
    <t>Mensual</t>
  </si>
  <si>
    <t>41BIS</t>
  </si>
  <si>
    <t>Año</t>
  </si>
  <si>
    <t>Mes</t>
  </si>
  <si>
    <t>Total 2021</t>
  </si>
  <si>
    <t>TOTAL 2022</t>
  </si>
  <si>
    <t>Base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</si>
</sst>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_ &quot;$&quot;\ * #,##0.0_ ;_ &quot;$&quot;\ * \-#,##0.0_ ;_ &quot;$&quot;\ * &quot;-&quot;??_ ;_ @_ "/>
    <numFmt numFmtId="166" formatCode="_ &quot;$&quot;\ * #,##0.0_ ;_ &quot;$&quot;\ * \-#,##0.0_ ;_ &quot;$&quot;\ * &quot;-&quot;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7" fontId="7" fillId="3" borderId="5" xfId="0" applyNumberFormat="1" applyFont="1" applyFill="1" applyBorder="1" applyAlignment="1">
      <alignment horizontal="center" vertical="center"/>
    </xf>
    <xf numFmtId="17" fontId="7" fillId="3" borderId="6" xfId="0" applyNumberFormat="1" applyFont="1" applyFill="1" applyBorder="1" applyAlignment="1">
      <alignment horizontal="center" vertical="center"/>
    </xf>
    <xf numFmtId="17" fontId="7" fillId="3" borderId="7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44" fontId="0" fillId="2" borderId="11" xfId="1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6" xfId="1" applyFont="1" applyFill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5" borderId="6" xfId="1" applyFont="1" applyFill="1" applyBorder="1" applyAlignment="1">
      <alignment horizontal="center" vertical="center"/>
    </xf>
    <xf numFmtId="44" fontId="0" fillId="0" borderId="6" xfId="0" applyNumberFormat="1" applyBorder="1"/>
    <xf numFmtId="164" fontId="0" fillId="5" borderId="6" xfId="1" applyNumberFormat="1" applyFont="1" applyFill="1" applyBorder="1"/>
    <xf numFmtId="44" fontId="0" fillId="0" borderId="7" xfId="0" applyNumberFormat="1" applyBorder="1"/>
    <xf numFmtId="0" fontId="2" fillId="2" borderId="13" xfId="0" applyFont="1" applyFill="1" applyBorder="1" applyAlignment="1">
      <alignment horizontal="left" vertical="center"/>
    </xf>
    <xf numFmtId="44" fontId="0" fillId="2" borderId="14" xfId="1" applyFon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44" fontId="0" fillId="2" borderId="15" xfId="1" applyFont="1" applyFill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5" borderId="15" xfId="1" applyFont="1" applyFill="1" applyBorder="1" applyAlignment="1">
      <alignment horizontal="center" vertical="center"/>
    </xf>
    <xf numFmtId="44" fontId="0" fillId="0" borderId="15" xfId="0" applyNumberFormat="1" applyBorder="1"/>
    <xf numFmtId="164" fontId="0" fillId="5" borderId="15" xfId="1" applyNumberFormat="1" applyFont="1" applyFill="1" applyBorder="1"/>
    <xf numFmtId="44" fontId="0" fillId="0" borderId="16" xfId="0" applyNumberFormat="1" applyBorder="1"/>
    <xf numFmtId="0" fontId="0" fillId="0" borderId="0" xfId="0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2" borderId="0" xfId="0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0" fillId="0" borderId="0" xfId="0" applyNumberFormat="1"/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/>
    </xf>
    <xf numFmtId="165" fontId="0" fillId="0" borderId="16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17" fontId="2" fillId="4" borderId="5" xfId="0" applyNumberFormat="1" applyFont="1" applyFill="1" applyBorder="1" applyAlignment="1">
      <alignment horizontal="center" vertical="center"/>
    </xf>
    <xf numFmtId="17" fontId="2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17" fontId="2" fillId="4" borderId="20" xfId="0" applyNumberFormat="1" applyFont="1" applyFill="1" applyBorder="1" applyAlignment="1">
      <alignment horizontal="center" vertical="center"/>
    </xf>
    <xf numFmtId="17" fontId="2" fillId="4" borderId="6" xfId="0" applyNumberFormat="1" applyFont="1" applyFill="1" applyBorder="1"/>
    <xf numFmtId="0" fontId="2" fillId="4" borderId="13" xfId="0" applyFont="1" applyFill="1" applyBorder="1" applyAlignment="1">
      <alignment horizontal="center" vertical="center"/>
    </xf>
    <xf numFmtId="44" fontId="2" fillId="4" borderId="15" xfId="1" applyFon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44" fontId="2" fillId="4" borderId="13" xfId="1" applyFont="1" applyFill="1" applyBorder="1" applyAlignment="1">
      <alignment horizontal="center" vertical="center"/>
    </xf>
    <xf numFmtId="44" fontId="2" fillId="4" borderId="23" xfId="1" applyFont="1" applyFill="1" applyBorder="1" applyAlignment="1">
      <alignment horizontal="center" vertical="center"/>
    </xf>
    <xf numFmtId="44" fontId="2" fillId="4" borderId="16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4" workbookViewId="0">
      <selection activeCell="B2" sqref="B2"/>
    </sheetView>
  </sheetViews>
  <sheetFormatPr baseColWidth="10" defaultRowHeight="15" x14ac:dyDescent="0.25"/>
  <cols>
    <col min="1" max="1" width="22.7109375" customWidth="1"/>
    <col min="2" max="2" width="25.5703125" customWidth="1"/>
    <col min="3" max="3" width="17.5703125" customWidth="1"/>
    <col min="4" max="5" width="15.7109375" customWidth="1"/>
    <col min="6" max="6" width="18.28515625" customWidth="1"/>
    <col min="7" max="7" width="12.7109375" customWidth="1"/>
    <col min="8" max="9" width="15" customWidth="1"/>
    <col min="10" max="10" width="13" customWidth="1"/>
    <col min="11" max="11" width="13.5703125" customWidth="1"/>
    <col min="12" max="13" width="12.42578125" bestFit="1" customWidth="1"/>
    <col min="15" max="16" width="12.42578125" bestFit="1" customWidth="1"/>
  </cols>
  <sheetData>
    <row r="1" spans="1:16" ht="15.75" thickBot="1" x14ac:dyDescent="0.3">
      <c r="A1" s="1" t="s">
        <v>0</v>
      </c>
      <c r="B1" s="2"/>
      <c r="C1" s="2"/>
      <c r="D1" s="2"/>
      <c r="E1" s="2"/>
    </row>
    <row r="2" spans="1:16" ht="23.25" x14ac:dyDescent="0.25">
      <c r="A2" s="3"/>
      <c r="B2" s="4"/>
      <c r="C2" s="5" t="s">
        <v>1</v>
      </c>
      <c r="D2" s="6"/>
      <c r="E2" s="6"/>
      <c r="F2" s="7"/>
      <c r="G2" s="8" t="s">
        <v>1</v>
      </c>
      <c r="H2" s="9"/>
      <c r="I2" s="9"/>
      <c r="J2" s="9"/>
      <c r="K2" s="9"/>
      <c r="L2" s="9"/>
      <c r="M2" s="9"/>
      <c r="N2" s="9"/>
      <c r="O2" s="9"/>
      <c r="P2" s="10"/>
    </row>
    <row r="3" spans="1:16" ht="19.5" thickBot="1" x14ac:dyDescent="0.3">
      <c r="A3" s="11"/>
      <c r="B3" s="4"/>
      <c r="C3" s="12" t="s">
        <v>2</v>
      </c>
      <c r="D3" s="13"/>
      <c r="E3" s="13"/>
      <c r="F3" s="14"/>
      <c r="G3" s="15" t="s">
        <v>3</v>
      </c>
      <c r="H3" s="16"/>
      <c r="I3" s="16"/>
      <c r="J3" s="16"/>
      <c r="K3" s="16"/>
      <c r="L3" s="16"/>
      <c r="M3" s="16"/>
      <c r="N3" s="16"/>
      <c r="O3" s="16"/>
      <c r="P3" s="17"/>
    </row>
    <row r="4" spans="1:16" ht="63" x14ac:dyDescent="0.25">
      <c r="A4" s="18" t="s">
        <v>4</v>
      </c>
      <c r="B4" s="19" t="s">
        <v>5</v>
      </c>
      <c r="C4" s="20" t="s">
        <v>6</v>
      </c>
      <c r="D4" s="21" t="s">
        <v>7</v>
      </c>
      <c r="E4" s="21" t="s">
        <v>8</v>
      </c>
      <c r="F4" s="22" t="s">
        <v>9</v>
      </c>
      <c r="G4" s="23" t="s">
        <v>10</v>
      </c>
      <c r="H4" s="24" t="s">
        <v>11</v>
      </c>
      <c r="I4" s="25" t="s">
        <v>12</v>
      </c>
      <c r="J4" s="26"/>
      <c r="K4" s="24" t="s">
        <v>13</v>
      </c>
      <c r="L4" s="24" t="s">
        <v>14</v>
      </c>
      <c r="M4" s="24" t="s">
        <v>15</v>
      </c>
      <c r="N4" s="27" t="s">
        <v>16</v>
      </c>
      <c r="O4" s="24" t="s">
        <v>17</v>
      </c>
      <c r="P4" s="28" t="s">
        <v>18</v>
      </c>
    </row>
    <row r="5" spans="1:16" x14ac:dyDescent="0.25">
      <c r="A5" s="29" t="s">
        <v>19</v>
      </c>
      <c r="B5" s="30">
        <v>81317</v>
      </c>
      <c r="C5" s="31">
        <f>(B5*15)/100+B5</f>
        <v>93514.55</v>
      </c>
      <c r="D5" s="32">
        <f>(B5*25)/100+B5</f>
        <v>101646.25</v>
      </c>
      <c r="E5" s="32">
        <f>(B5*35)/100+B5</f>
        <v>109777.95</v>
      </c>
      <c r="F5" s="33">
        <f>(B5*35)/100+B5</f>
        <v>109777.95</v>
      </c>
      <c r="G5" s="34">
        <f>(B5*22.82)/100+F5</f>
        <v>128334.48939999999</v>
      </c>
      <c r="H5" s="35">
        <f>(G5*20)/100+G5</f>
        <v>154001.38728</v>
      </c>
      <c r="I5" s="36">
        <v>9265</v>
      </c>
      <c r="J5" s="36">
        <v>83284.399999999994</v>
      </c>
      <c r="K5" s="35">
        <f>(G5*30)/100+G5</f>
        <v>166834.83622</v>
      </c>
      <c r="L5" s="37">
        <f>G5*45/100+G5</f>
        <v>186085.00962999999</v>
      </c>
      <c r="M5" s="37">
        <f>G5*60/100+G5</f>
        <v>205335.18303999997</v>
      </c>
      <c r="N5" s="38">
        <v>32038</v>
      </c>
      <c r="O5" s="37">
        <f>G5*70/100+G5</f>
        <v>218168.63198000001</v>
      </c>
      <c r="P5" s="39">
        <f>G5*80/100+G5</f>
        <v>231002.08091999998</v>
      </c>
    </row>
    <row r="6" spans="1:16" x14ac:dyDescent="0.25">
      <c r="A6" s="29" t="s">
        <v>20</v>
      </c>
      <c r="B6" s="30">
        <v>97051</v>
      </c>
      <c r="C6" s="31">
        <f t="shared" ref="C6:C7" si="0">(B6*15)/100+B6</f>
        <v>111608.65</v>
      </c>
      <c r="D6" s="32">
        <f t="shared" ref="D6:D7" si="1">(B6*25)/100+B6</f>
        <v>121313.75</v>
      </c>
      <c r="E6" s="32">
        <f t="shared" ref="E6:E7" si="2">(B6*35)/100+B6</f>
        <v>131018.85</v>
      </c>
      <c r="F6" s="33">
        <f t="shared" ref="F6:F7" si="3">(B6*35)/100+B6</f>
        <v>131018.85</v>
      </c>
      <c r="G6" s="34">
        <f t="shared" ref="G6:G7" si="4">(B6*22.82)/100+F6</f>
        <v>153165.88820000002</v>
      </c>
      <c r="H6" s="35">
        <f t="shared" ref="H6:H7" si="5">(G6*20)/100+G6</f>
        <v>183799.06584000002</v>
      </c>
      <c r="I6" s="36">
        <v>9265</v>
      </c>
      <c r="J6" s="36">
        <v>83284.399999999994</v>
      </c>
      <c r="K6" s="35">
        <f t="shared" ref="K6:K7" si="6">(G6*30)/100+G6</f>
        <v>199115.65466000003</v>
      </c>
      <c r="L6" s="37">
        <f t="shared" ref="L6:L7" si="7">G6*45/100+G6</f>
        <v>222090.53789000004</v>
      </c>
      <c r="M6" s="37">
        <f t="shared" ref="M6:M7" si="8">G6*60/100+G6</f>
        <v>245065.42112000001</v>
      </c>
      <c r="N6" s="38">
        <v>32038</v>
      </c>
      <c r="O6" s="37">
        <f t="shared" ref="O6:O7" si="9">G6*70/100+G6</f>
        <v>260382.00994000002</v>
      </c>
      <c r="P6" s="39">
        <f t="shared" ref="P6:P7" si="10">G6*80/100+G6</f>
        <v>275698.59876000002</v>
      </c>
    </row>
    <row r="7" spans="1:16" ht="15.75" thickBot="1" x14ac:dyDescent="0.3">
      <c r="A7" s="40" t="s">
        <v>21</v>
      </c>
      <c r="B7" s="41">
        <v>115060</v>
      </c>
      <c r="C7" s="42">
        <f t="shared" si="0"/>
        <v>132319</v>
      </c>
      <c r="D7" s="43">
        <f t="shared" si="1"/>
        <v>143825</v>
      </c>
      <c r="E7" s="43">
        <f t="shared" si="2"/>
        <v>155331</v>
      </c>
      <c r="F7" s="44">
        <f t="shared" si="3"/>
        <v>155331</v>
      </c>
      <c r="G7" s="45">
        <f t="shared" si="4"/>
        <v>181587.69200000001</v>
      </c>
      <c r="H7" s="46">
        <f t="shared" si="5"/>
        <v>217905.2304</v>
      </c>
      <c r="I7" s="47">
        <v>9265</v>
      </c>
      <c r="J7" s="47">
        <v>83284.399999999994</v>
      </c>
      <c r="K7" s="46">
        <f t="shared" si="6"/>
        <v>236063.99960000001</v>
      </c>
      <c r="L7" s="48">
        <f t="shared" si="7"/>
        <v>263302.15340000001</v>
      </c>
      <c r="M7" s="48">
        <f t="shared" si="8"/>
        <v>290540.30720000004</v>
      </c>
      <c r="N7" s="49">
        <v>32038</v>
      </c>
      <c r="O7" s="48">
        <f t="shared" si="9"/>
        <v>308699.07640000002</v>
      </c>
      <c r="P7" s="50">
        <f t="shared" si="10"/>
        <v>326857.8456</v>
      </c>
    </row>
    <row r="8" spans="1:16" ht="15.7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3.25" x14ac:dyDescent="0.25">
      <c r="A9" s="52" t="s">
        <v>22</v>
      </c>
      <c r="B9" s="53"/>
      <c r="C9" s="53"/>
      <c r="D9" s="53"/>
      <c r="E9" s="53"/>
      <c r="F9" s="53"/>
      <c r="G9" s="54"/>
      <c r="H9" s="55" t="s">
        <v>23</v>
      </c>
      <c r="I9" s="56"/>
      <c r="J9" s="56"/>
      <c r="K9" s="56"/>
      <c r="L9" s="56"/>
      <c r="M9" s="56"/>
      <c r="N9" s="57"/>
      <c r="O9" s="58"/>
    </row>
    <row r="10" spans="1:16" ht="63" x14ac:dyDescent="0.25">
      <c r="A10" s="59" t="s">
        <v>24</v>
      </c>
      <c r="B10" s="60" t="s">
        <v>25</v>
      </c>
      <c r="C10" s="24" t="s">
        <v>26</v>
      </c>
      <c r="D10" s="24" t="s">
        <v>6</v>
      </c>
      <c r="E10" s="24" t="s">
        <v>7</v>
      </c>
      <c r="F10" s="24" t="s">
        <v>8</v>
      </c>
      <c r="G10" s="61" t="s">
        <v>27</v>
      </c>
      <c r="H10" s="23" t="s">
        <v>10</v>
      </c>
      <c r="I10" s="24" t="s">
        <v>11</v>
      </c>
      <c r="J10" s="24" t="s">
        <v>13</v>
      </c>
      <c r="K10" s="24" t="s">
        <v>14</v>
      </c>
      <c r="L10" s="24" t="s">
        <v>15</v>
      </c>
      <c r="M10" s="24" t="s">
        <v>17</v>
      </c>
      <c r="N10" s="28" t="s">
        <v>18</v>
      </c>
      <c r="O10" s="62"/>
    </row>
    <row r="11" spans="1:16" ht="45" x14ac:dyDescent="0.25">
      <c r="A11" s="63" t="s">
        <v>28</v>
      </c>
      <c r="B11" s="64" t="s">
        <v>29</v>
      </c>
      <c r="C11" s="65">
        <v>830</v>
      </c>
      <c r="D11" s="65">
        <v>955</v>
      </c>
      <c r="E11" s="65">
        <v>1038</v>
      </c>
      <c r="F11" s="65">
        <v>1121</v>
      </c>
      <c r="G11" s="66">
        <v>1121</v>
      </c>
      <c r="H11" s="67">
        <f>(C11*22.82)/100+G11</f>
        <v>1310.4059999999999</v>
      </c>
      <c r="I11" s="65">
        <f t="shared" ref="I11:I16" si="11">(H11*20)/100+H11</f>
        <v>1572.4872</v>
      </c>
      <c r="J11" s="65">
        <f t="shared" ref="J11:J16" si="12">(H11*30)/100+H11</f>
        <v>1703.5277999999998</v>
      </c>
      <c r="K11" s="68">
        <f>H11*45/100+H11</f>
        <v>1900.0886999999998</v>
      </c>
      <c r="L11" s="68">
        <f>H11*60/100+H11</f>
        <v>2096.6495999999997</v>
      </c>
      <c r="M11" s="68">
        <f>H11*70/100+H11</f>
        <v>2227.6902</v>
      </c>
      <c r="N11" s="69">
        <f>H11*80/100+H11</f>
        <v>2358.7307999999998</v>
      </c>
      <c r="O11" s="62"/>
    </row>
    <row r="12" spans="1:16" ht="60" x14ac:dyDescent="0.25">
      <c r="A12" s="63" t="s">
        <v>30</v>
      </c>
      <c r="B12" s="64" t="s">
        <v>31</v>
      </c>
      <c r="C12" s="65">
        <v>1510</v>
      </c>
      <c r="D12" s="65">
        <f t="shared" ref="D12:D15" si="13">(C12*15)/100+C12</f>
        <v>1736.5</v>
      </c>
      <c r="E12" s="65">
        <f t="shared" ref="E12:E16" si="14">(C12*25)/100+C12</f>
        <v>1887.5</v>
      </c>
      <c r="F12" s="65">
        <f t="shared" ref="F12:F16" si="15">(C12*35)/100+C12</f>
        <v>2038.5</v>
      </c>
      <c r="G12" s="66">
        <f>(C12*35)/100+C12</f>
        <v>2038.5</v>
      </c>
      <c r="H12" s="67">
        <f t="shared" ref="H12:H16" si="16">(C12*22.82)/100+G12</f>
        <v>2383.0819999999999</v>
      </c>
      <c r="I12" s="65">
        <f t="shared" si="11"/>
        <v>2859.6983999999998</v>
      </c>
      <c r="J12" s="65">
        <f t="shared" si="12"/>
        <v>3098.0065999999997</v>
      </c>
      <c r="K12" s="68">
        <f t="shared" ref="K12:K16" si="17">H12*45/100+H12</f>
        <v>3455.4688999999998</v>
      </c>
      <c r="L12" s="68">
        <f t="shared" ref="L12:L16" si="18">H12*60/100+H12</f>
        <v>3812.9312</v>
      </c>
      <c r="M12" s="68">
        <f t="shared" ref="M12:M16" si="19">H12*70/100+H12</f>
        <v>4051.2393999999995</v>
      </c>
      <c r="N12" s="69">
        <f t="shared" ref="N12:N16" si="20">H12*80/100+H12</f>
        <v>4289.5475999999999</v>
      </c>
      <c r="O12" s="62"/>
    </row>
    <row r="13" spans="1:16" x14ac:dyDescent="0.25">
      <c r="A13" s="70" t="s">
        <v>32</v>
      </c>
      <c r="B13" s="71" t="s">
        <v>33</v>
      </c>
      <c r="C13" s="65">
        <v>4828</v>
      </c>
      <c r="D13" s="65">
        <f t="shared" si="13"/>
        <v>5552.2</v>
      </c>
      <c r="E13" s="65">
        <f t="shared" si="14"/>
        <v>6035</v>
      </c>
      <c r="F13" s="65">
        <f t="shared" si="15"/>
        <v>6517.8</v>
      </c>
      <c r="G13" s="66">
        <f t="shared" ref="G13:G16" si="21">(C13*35)/100+C13</f>
        <v>6517.8</v>
      </c>
      <c r="H13" s="67">
        <f t="shared" si="16"/>
        <v>7619.5496000000003</v>
      </c>
      <c r="I13" s="65">
        <f t="shared" si="11"/>
        <v>9143.4595200000003</v>
      </c>
      <c r="J13" s="65">
        <f t="shared" si="12"/>
        <v>9905.4144799999995</v>
      </c>
      <c r="K13" s="68">
        <f t="shared" si="17"/>
        <v>11048.34692</v>
      </c>
      <c r="L13" s="68">
        <f t="shared" si="18"/>
        <v>12191.27936</v>
      </c>
      <c r="M13" s="68">
        <f t="shared" si="19"/>
        <v>12953.234320000001</v>
      </c>
      <c r="N13" s="69">
        <f t="shared" si="20"/>
        <v>13715.189280000001</v>
      </c>
      <c r="O13" s="62"/>
      <c r="P13" s="72"/>
    </row>
    <row r="14" spans="1:16" ht="30" x14ac:dyDescent="0.25">
      <c r="A14" s="63" t="s">
        <v>34</v>
      </c>
      <c r="B14" s="64" t="s">
        <v>35</v>
      </c>
      <c r="C14" s="65">
        <v>1011</v>
      </c>
      <c r="D14" s="65">
        <f>(C14*15)/100+C14</f>
        <v>1162.6500000000001</v>
      </c>
      <c r="E14" s="65">
        <f t="shared" si="14"/>
        <v>1263.75</v>
      </c>
      <c r="F14" s="65">
        <f t="shared" si="15"/>
        <v>1364.85</v>
      </c>
      <c r="G14" s="66">
        <f t="shared" si="21"/>
        <v>1364.85</v>
      </c>
      <c r="H14" s="67">
        <f t="shared" si="16"/>
        <v>1595.5601999999999</v>
      </c>
      <c r="I14" s="65">
        <f t="shared" si="11"/>
        <v>1914.6722399999999</v>
      </c>
      <c r="J14" s="65">
        <f t="shared" si="12"/>
        <v>2074.2282599999999</v>
      </c>
      <c r="K14" s="68">
        <v>2873</v>
      </c>
      <c r="L14" s="68">
        <v>2873</v>
      </c>
      <c r="M14" s="68">
        <v>2873</v>
      </c>
      <c r="N14" s="69">
        <v>2873</v>
      </c>
      <c r="O14" s="62"/>
    </row>
    <row r="15" spans="1:16" x14ac:dyDescent="0.25">
      <c r="A15" s="63" t="s">
        <v>36</v>
      </c>
      <c r="B15" s="64" t="s">
        <v>37</v>
      </c>
      <c r="C15" s="65">
        <v>3253</v>
      </c>
      <c r="D15" s="65">
        <f t="shared" si="13"/>
        <v>3740.95</v>
      </c>
      <c r="E15" s="65">
        <f t="shared" si="14"/>
        <v>4066.25</v>
      </c>
      <c r="F15" s="65">
        <f t="shared" si="15"/>
        <v>4391.55</v>
      </c>
      <c r="G15" s="66">
        <f t="shared" si="21"/>
        <v>4391.55</v>
      </c>
      <c r="H15" s="67">
        <f t="shared" si="16"/>
        <v>5133.8846000000003</v>
      </c>
      <c r="I15" s="65">
        <f t="shared" si="11"/>
        <v>6160.6615200000006</v>
      </c>
      <c r="J15" s="65">
        <f t="shared" si="12"/>
        <v>6674.0499799999998</v>
      </c>
      <c r="K15" s="68">
        <f t="shared" si="17"/>
        <v>7444.1326700000009</v>
      </c>
      <c r="L15" s="68">
        <f t="shared" si="18"/>
        <v>8214.2153600000001</v>
      </c>
      <c r="M15" s="68">
        <f t="shared" si="19"/>
        <v>8727.6038200000003</v>
      </c>
      <c r="N15" s="69">
        <f t="shared" si="20"/>
        <v>9240.9922800000004</v>
      </c>
      <c r="O15" s="62"/>
    </row>
    <row r="16" spans="1:16" ht="30.75" thickBot="1" x14ac:dyDescent="0.3">
      <c r="A16" s="73" t="s">
        <v>38</v>
      </c>
      <c r="B16" s="74" t="s">
        <v>39</v>
      </c>
      <c r="C16" s="75">
        <v>3543</v>
      </c>
      <c r="D16" s="75">
        <f>(C16*15)/100+C16</f>
        <v>4074.45</v>
      </c>
      <c r="E16" s="75">
        <f t="shared" si="14"/>
        <v>4428.75</v>
      </c>
      <c r="F16" s="75">
        <f t="shared" si="15"/>
        <v>4783.05</v>
      </c>
      <c r="G16" s="76">
        <f t="shared" si="21"/>
        <v>4783.05</v>
      </c>
      <c r="H16" s="77">
        <f t="shared" si="16"/>
        <v>5591.5626000000002</v>
      </c>
      <c r="I16" s="75">
        <f t="shared" si="11"/>
        <v>6709.8751200000006</v>
      </c>
      <c r="J16" s="75">
        <f t="shared" si="12"/>
        <v>7269.0313800000004</v>
      </c>
      <c r="K16" s="78">
        <f t="shared" si="17"/>
        <v>8107.76577</v>
      </c>
      <c r="L16" s="78">
        <f t="shared" si="18"/>
        <v>8946.5001599999996</v>
      </c>
      <c r="M16" s="78">
        <f t="shared" si="19"/>
        <v>9505.6564200000012</v>
      </c>
      <c r="N16" s="79">
        <f t="shared" si="20"/>
        <v>10064.812680000001</v>
      </c>
      <c r="O16" s="62"/>
    </row>
    <row r="17" spans="1:19" ht="15.75" thickBot="1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21" x14ac:dyDescent="0.25">
      <c r="A18" s="80" t="s">
        <v>40</v>
      </c>
      <c r="B18" s="81"/>
      <c r="C18" s="82"/>
      <c r="D18" s="80" t="s">
        <v>40</v>
      </c>
      <c r="E18" s="81"/>
      <c r="F18" s="82"/>
      <c r="G18" s="80" t="s">
        <v>40</v>
      </c>
      <c r="H18" s="81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x14ac:dyDescent="0.25">
      <c r="A19" s="84" t="s">
        <v>41</v>
      </c>
      <c r="B19" s="85">
        <v>2019</v>
      </c>
      <c r="C19" s="86">
        <v>2020</v>
      </c>
      <c r="D19" s="87">
        <v>2021</v>
      </c>
      <c r="E19" s="88"/>
      <c r="F19" s="89"/>
      <c r="G19" s="87">
        <v>2022</v>
      </c>
      <c r="H19" s="88"/>
      <c r="I19" s="89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x14ac:dyDescent="0.25">
      <c r="A20" s="84" t="s">
        <v>42</v>
      </c>
      <c r="B20" s="85"/>
      <c r="C20" s="86"/>
      <c r="D20" s="90">
        <v>44378</v>
      </c>
      <c r="E20" s="91">
        <v>44774</v>
      </c>
      <c r="F20" s="92" t="s">
        <v>43</v>
      </c>
      <c r="G20" s="93">
        <v>44774</v>
      </c>
      <c r="H20" s="94">
        <v>44927</v>
      </c>
      <c r="I20" s="86" t="s">
        <v>44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5.75" thickBot="1" x14ac:dyDescent="0.3">
      <c r="A21" s="95" t="s">
        <v>45</v>
      </c>
      <c r="B21" s="96">
        <v>28000</v>
      </c>
      <c r="C21" s="97">
        <v>40600</v>
      </c>
      <c r="D21" s="98">
        <v>54800</v>
      </c>
      <c r="E21" s="96">
        <v>9264.92</v>
      </c>
      <c r="F21" s="97">
        <f>D21+E21</f>
        <v>64064.92</v>
      </c>
      <c r="G21" s="98">
        <f>(F21*30/100+F21)</f>
        <v>83284.395999999993</v>
      </c>
      <c r="H21" s="99">
        <f>F21*50/100</f>
        <v>32032.46</v>
      </c>
      <c r="I21" s="100">
        <f>G21+H21</f>
        <v>115316.856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</sheetData>
  <mergeCells count="14">
    <mergeCell ref="D19:F19"/>
    <mergeCell ref="G19:I19"/>
    <mergeCell ref="A8:P8"/>
    <mergeCell ref="A9:G9"/>
    <mergeCell ref="H9:N9"/>
    <mergeCell ref="A18:C18"/>
    <mergeCell ref="D18:F18"/>
    <mergeCell ref="G18:I18"/>
    <mergeCell ref="A1:E1"/>
    <mergeCell ref="C2:F2"/>
    <mergeCell ref="G2:P2"/>
    <mergeCell ref="C3:F3"/>
    <mergeCell ref="G3:P3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dcterms:created xsi:type="dcterms:W3CDTF">2022-11-07T18:51:11Z</dcterms:created>
  <dcterms:modified xsi:type="dcterms:W3CDTF">2022-11-07T18:52:14Z</dcterms:modified>
</cp:coreProperties>
</file>